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"/>
    </mc:Choice>
  </mc:AlternateContent>
  <xr:revisionPtr revIDLastSave="3" documentId="8_{CE6F88F3-C891-4232-B760-71A1F228CE85}" xr6:coauthVersionLast="41" xr6:coauthVersionMax="41" xr10:uidLastSave="{03133F9F-AE04-4DFA-AEE0-109354670F84}"/>
  <bookViews>
    <workbookView xWindow="-120" yWindow="-120" windowWidth="29040" windowHeight="15840" xr2:uid="{B3FCEE78-21E2-421E-ABB2-7B6B192B84D9}"/>
  </bookViews>
  <sheets>
    <sheet name="基本手当" sheetId="1" r:id="rId1"/>
    <sheet name="賃金日額上下限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6" i="1"/>
  <c r="Q6" i="1"/>
  <c r="G45" i="1"/>
  <c r="Q7" i="1" l="1"/>
  <c r="R7" i="1" s="1"/>
  <c r="T7" i="1" s="1"/>
  <c r="U7" i="1" s="1"/>
  <c r="Q8" i="1"/>
  <c r="Q9" i="1"/>
  <c r="R9" i="1" s="1"/>
  <c r="Q10" i="1"/>
  <c r="R10" i="1" s="1"/>
  <c r="Q11" i="1"/>
  <c r="R11" i="1" s="1"/>
  <c r="T11" i="1" s="1"/>
  <c r="U11" i="1" s="1"/>
  <c r="Q12" i="1"/>
  <c r="Q13" i="1"/>
  <c r="R13" i="1" s="1"/>
  <c r="Q14" i="1"/>
  <c r="R14" i="1" s="1"/>
  <c r="Q15" i="1"/>
  <c r="R15" i="1" s="1"/>
  <c r="T15" i="1" s="1"/>
  <c r="U15" i="1" s="1"/>
  <c r="Q16" i="1"/>
  <c r="Q17" i="1"/>
  <c r="R17" i="1" s="1"/>
  <c r="Q18" i="1"/>
  <c r="R18" i="1" s="1"/>
  <c r="Q19" i="1"/>
  <c r="R19" i="1" s="1"/>
  <c r="T19" i="1" s="1"/>
  <c r="U19" i="1" s="1"/>
  <c r="Q20" i="1"/>
  <c r="Q21" i="1"/>
  <c r="R21" i="1" s="1"/>
  <c r="Q22" i="1"/>
  <c r="R22" i="1" s="1"/>
  <c r="Q23" i="1"/>
  <c r="R23" i="1" s="1"/>
  <c r="T23" i="1" s="1"/>
  <c r="U23" i="1" s="1"/>
  <c r="Q24" i="1"/>
  <c r="Q25" i="1"/>
  <c r="R25" i="1" s="1"/>
  <c r="Q26" i="1"/>
  <c r="R26" i="1" s="1"/>
  <c r="Q27" i="1"/>
  <c r="R27" i="1" s="1"/>
  <c r="T27" i="1" s="1"/>
  <c r="U27" i="1" s="1"/>
  <c r="Q28" i="1"/>
  <c r="Q29" i="1"/>
  <c r="R29" i="1" s="1"/>
  <c r="Q30" i="1"/>
  <c r="R30" i="1" s="1"/>
  <c r="Q31" i="1"/>
  <c r="R31" i="1" s="1"/>
  <c r="T31" i="1" s="1"/>
  <c r="U31" i="1" s="1"/>
  <c r="Q32" i="1"/>
  <c r="Q33" i="1"/>
  <c r="R33" i="1" s="1"/>
  <c r="Q34" i="1"/>
  <c r="R34" i="1" s="1"/>
  <c r="Q35" i="1"/>
  <c r="R35" i="1" s="1"/>
  <c r="T35" i="1" s="1"/>
  <c r="U35" i="1" s="1"/>
  <c r="Q36" i="1"/>
  <c r="Q37" i="1"/>
  <c r="R37" i="1" s="1"/>
  <c r="Q38" i="1"/>
  <c r="R38" i="1" s="1"/>
  <c r="Q39" i="1"/>
  <c r="R39" i="1" s="1"/>
  <c r="T39" i="1" s="1"/>
  <c r="U39" i="1" s="1"/>
  <c r="Q40" i="1"/>
  <c r="Q41" i="1"/>
  <c r="R41" i="1" s="1"/>
  <c r="Q42" i="1"/>
  <c r="R42" i="1" s="1"/>
  <c r="Q43" i="1"/>
  <c r="R43" i="1" s="1"/>
  <c r="T43" i="1" s="1"/>
  <c r="U43" i="1" s="1"/>
  <c r="Q44" i="1"/>
  <c r="Q45" i="1"/>
  <c r="R45" i="1" s="1"/>
  <c r="Q46" i="1"/>
  <c r="R46" i="1" s="1"/>
  <c r="Q47" i="1"/>
  <c r="R47" i="1" s="1"/>
  <c r="T47" i="1" s="1"/>
  <c r="U47" i="1" s="1"/>
  <c r="Q48" i="1"/>
  <c r="Q49" i="1"/>
  <c r="R49" i="1" s="1"/>
  <c r="Q50" i="1"/>
  <c r="R50" i="1" s="1"/>
  <c r="Q51" i="1"/>
  <c r="R51" i="1" s="1"/>
  <c r="T51" i="1" s="1"/>
  <c r="U51" i="1" s="1"/>
  <c r="Q52" i="1"/>
  <c r="R6" i="1"/>
  <c r="G52" i="1"/>
  <c r="L52" i="1"/>
  <c r="L51" i="1"/>
  <c r="M51" i="1" s="1"/>
  <c r="N51" i="1" s="1"/>
  <c r="O51" i="1" s="1"/>
  <c r="P51" i="1" s="1"/>
  <c r="G51" i="1"/>
  <c r="B52" i="1"/>
  <c r="L7" i="1"/>
  <c r="M7" i="1" s="1"/>
  <c r="L8" i="1"/>
  <c r="L9" i="1"/>
  <c r="M9" i="1" s="1"/>
  <c r="L10" i="1"/>
  <c r="M10" i="1" s="1"/>
  <c r="N10" i="1" s="1"/>
  <c r="O10" i="1" s="1"/>
  <c r="P10" i="1" s="1"/>
  <c r="L11" i="1"/>
  <c r="M11" i="1" s="1"/>
  <c r="L12" i="1"/>
  <c r="L13" i="1"/>
  <c r="L14" i="1"/>
  <c r="M14" i="1" s="1"/>
  <c r="N14" i="1" s="1"/>
  <c r="O14" i="1" s="1"/>
  <c r="P14" i="1" s="1"/>
  <c r="L15" i="1"/>
  <c r="M15" i="1" s="1"/>
  <c r="L16" i="1"/>
  <c r="L17" i="1"/>
  <c r="M17" i="1" s="1"/>
  <c r="L18" i="1"/>
  <c r="M18" i="1" s="1"/>
  <c r="N18" i="1" s="1"/>
  <c r="O18" i="1" s="1"/>
  <c r="P18" i="1" s="1"/>
  <c r="L19" i="1"/>
  <c r="L20" i="1"/>
  <c r="L21" i="1"/>
  <c r="M21" i="1" s="1"/>
  <c r="L22" i="1"/>
  <c r="M22" i="1" s="1"/>
  <c r="N22" i="1" s="1"/>
  <c r="O22" i="1" s="1"/>
  <c r="P22" i="1" s="1"/>
  <c r="L23" i="1"/>
  <c r="L24" i="1"/>
  <c r="L25" i="1"/>
  <c r="M25" i="1" s="1"/>
  <c r="L26" i="1"/>
  <c r="M26" i="1" s="1"/>
  <c r="N26" i="1" s="1"/>
  <c r="O26" i="1" s="1"/>
  <c r="P26" i="1" s="1"/>
  <c r="L27" i="1"/>
  <c r="L28" i="1"/>
  <c r="L29" i="1"/>
  <c r="L30" i="1"/>
  <c r="M30" i="1" s="1"/>
  <c r="N30" i="1" s="1"/>
  <c r="O30" i="1" s="1"/>
  <c r="P30" i="1" s="1"/>
  <c r="L31" i="1"/>
  <c r="L32" i="1"/>
  <c r="L33" i="1"/>
  <c r="M33" i="1" s="1"/>
  <c r="L34" i="1"/>
  <c r="M34" i="1" s="1"/>
  <c r="N34" i="1" s="1"/>
  <c r="O34" i="1" s="1"/>
  <c r="P34" i="1" s="1"/>
  <c r="L35" i="1"/>
  <c r="L36" i="1"/>
  <c r="L37" i="1"/>
  <c r="M37" i="1" s="1"/>
  <c r="L38" i="1"/>
  <c r="M38" i="1" s="1"/>
  <c r="N38" i="1" s="1"/>
  <c r="O38" i="1" s="1"/>
  <c r="P38" i="1" s="1"/>
  <c r="L39" i="1"/>
  <c r="L40" i="1"/>
  <c r="L41" i="1"/>
  <c r="M41" i="1" s="1"/>
  <c r="L42" i="1"/>
  <c r="M42" i="1" s="1"/>
  <c r="N42" i="1" s="1"/>
  <c r="O42" i="1" s="1"/>
  <c r="P42" i="1" s="1"/>
  <c r="L43" i="1"/>
  <c r="L44" i="1"/>
  <c r="L45" i="1"/>
  <c r="L46" i="1"/>
  <c r="M46" i="1" s="1"/>
  <c r="N46" i="1" s="1"/>
  <c r="O46" i="1" s="1"/>
  <c r="P46" i="1" s="1"/>
  <c r="L47" i="1"/>
  <c r="L48" i="1"/>
  <c r="L49" i="1"/>
  <c r="M49" i="1" s="1"/>
  <c r="L50" i="1"/>
  <c r="M50" i="1" s="1"/>
  <c r="N50" i="1" s="1"/>
  <c r="O50" i="1" s="1"/>
  <c r="P50" i="1" s="1"/>
  <c r="L6" i="1"/>
  <c r="M6" i="1" s="1"/>
  <c r="G6" i="1"/>
  <c r="H6" i="1" s="1"/>
  <c r="I6" i="1" s="1"/>
  <c r="J6" i="1" s="1"/>
  <c r="K6" i="1" s="1"/>
  <c r="G7" i="1"/>
  <c r="H7" i="1" s="1"/>
  <c r="G8" i="1"/>
  <c r="H8" i="1" s="1"/>
  <c r="I8" i="1" s="1"/>
  <c r="J8" i="1" s="1"/>
  <c r="K8" i="1" s="1"/>
  <c r="G9" i="1"/>
  <c r="H9" i="1" s="1"/>
  <c r="I9" i="1" s="1"/>
  <c r="J9" i="1" s="1"/>
  <c r="K9" i="1" s="1"/>
  <c r="G10" i="1"/>
  <c r="H10" i="1" s="1"/>
  <c r="I10" i="1" s="1"/>
  <c r="J10" i="1" s="1"/>
  <c r="K10" i="1" s="1"/>
  <c r="G11" i="1"/>
  <c r="G12" i="1"/>
  <c r="H12" i="1" s="1"/>
  <c r="I12" i="1" s="1"/>
  <c r="J12" i="1" s="1"/>
  <c r="K12" i="1" s="1"/>
  <c r="G13" i="1"/>
  <c r="H13" i="1" s="1"/>
  <c r="I13" i="1" s="1"/>
  <c r="J13" i="1" s="1"/>
  <c r="K13" i="1" s="1"/>
  <c r="G14" i="1"/>
  <c r="H14" i="1" s="1"/>
  <c r="I14" i="1" s="1"/>
  <c r="J14" i="1" s="1"/>
  <c r="K14" i="1" s="1"/>
  <c r="G15" i="1"/>
  <c r="H15" i="1" s="1"/>
  <c r="G16" i="1"/>
  <c r="H16" i="1" s="1"/>
  <c r="I16" i="1" s="1"/>
  <c r="J16" i="1" s="1"/>
  <c r="K16" i="1" s="1"/>
  <c r="G17" i="1"/>
  <c r="H17" i="1" s="1"/>
  <c r="I17" i="1" s="1"/>
  <c r="J17" i="1" s="1"/>
  <c r="K17" i="1" s="1"/>
  <c r="G18" i="1"/>
  <c r="H18" i="1" s="1"/>
  <c r="I18" i="1" s="1"/>
  <c r="J18" i="1" s="1"/>
  <c r="K18" i="1" s="1"/>
  <c r="G19" i="1"/>
  <c r="G20" i="1"/>
  <c r="H20" i="1" s="1"/>
  <c r="I20" i="1" s="1"/>
  <c r="J20" i="1" s="1"/>
  <c r="K20" i="1" s="1"/>
  <c r="G21" i="1"/>
  <c r="H21" i="1" s="1"/>
  <c r="I21" i="1" s="1"/>
  <c r="J21" i="1" s="1"/>
  <c r="K21" i="1" s="1"/>
  <c r="G22" i="1"/>
  <c r="H22" i="1" s="1"/>
  <c r="I22" i="1" s="1"/>
  <c r="J22" i="1" s="1"/>
  <c r="K22" i="1" s="1"/>
  <c r="G23" i="1"/>
  <c r="H23" i="1" s="1"/>
  <c r="G24" i="1"/>
  <c r="H24" i="1" s="1"/>
  <c r="I24" i="1" s="1"/>
  <c r="J24" i="1" s="1"/>
  <c r="K24" i="1" s="1"/>
  <c r="G25" i="1"/>
  <c r="H25" i="1" s="1"/>
  <c r="I25" i="1" s="1"/>
  <c r="J25" i="1" s="1"/>
  <c r="K25" i="1" s="1"/>
  <c r="G26" i="1"/>
  <c r="H26" i="1" s="1"/>
  <c r="G27" i="1"/>
  <c r="G28" i="1"/>
  <c r="H28" i="1" s="1"/>
  <c r="I28" i="1" s="1"/>
  <c r="J28" i="1" s="1"/>
  <c r="K28" i="1" s="1"/>
  <c r="G29" i="1"/>
  <c r="H29" i="1" s="1"/>
  <c r="I29" i="1" s="1"/>
  <c r="J29" i="1" s="1"/>
  <c r="K29" i="1" s="1"/>
  <c r="G30" i="1"/>
  <c r="H30" i="1" s="1"/>
  <c r="I30" i="1" s="1"/>
  <c r="J30" i="1" s="1"/>
  <c r="K30" i="1" s="1"/>
  <c r="G31" i="1"/>
  <c r="H31" i="1" s="1"/>
  <c r="G32" i="1"/>
  <c r="H32" i="1" s="1"/>
  <c r="I32" i="1" s="1"/>
  <c r="J32" i="1" s="1"/>
  <c r="K32" i="1" s="1"/>
  <c r="G33" i="1"/>
  <c r="H33" i="1" s="1"/>
  <c r="I33" i="1" s="1"/>
  <c r="J33" i="1" s="1"/>
  <c r="K33" i="1" s="1"/>
  <c r="G34" i="1"/>
  <c r="H34" i="1" s="1"/>
  <c r="I34" i="1" s="1"/>
  <c r="J34" i="1" s="1"/>
  <c r="K34" i="1" s="1"/>
  <c r="G35" i="1"/>
  <c r="G36" i="1"/>
  <c r="H36" i="1" s="1"/>
  <c r="I36" i="1" s="1"/>
  <c r="J36" i="1" s="1"/>
  <c r="K36" i="1" s="1"/>
  <c r="G37" i="1"/>
  <c r="H37" i="1" s="1"/>
  <c r="I37" i="1" s="1"/>
  <c r="J37" i="1" s="1"/>
  <c r="K37" i="1" s="1"/>
  <c r="G38" i="1"/>
  <c r="H38" i="1" s="1"/>
  <c r="I38" i="1" s="1"/>
  <c r="J38" i="1" s="1"/>
  <c r="K38" i="1" s="1"/>
  <c r="G39" i="1"/>
  <c r="H39" i="1" s="1"/>
  <c r="G40" i="1"/>
  <c r="H40" i="1" s="1"/>
  <c r="I40" i="1" s="1"/>
  <c r="J40" i="1" s="1"/>
  <c r="K40" i="1" s="1"/>
  <c r="G41" i="1"/>
  <c r="H41" i="1" s="1"/>
  <c r="I41" i="1" s="1"/>
  <c r="J41" i="1" s="1"/>
  <c r="K41" i="1" s="1"/>
  <c r="G42" i="1"/>
  <c r="H42" i="1" s="1"/>
  <c r="I42" i="1" s="1"/>
  <c r="J42" i="1" s="1"/>
  <c r="K42" i="1" s="1"/>
  <c r="G43" i="1"/>
  <c r="G44" i="1"/>
  <c r="H44" i="1" s="1"/>
  <c r="I44" i="1" s="1"/>
  <c r="J44" i="1" s="1"/>
  <c r="K44" i="1" s="1"/>
  <c r="H45" i="1"/>
  <c r="I45" i="1" s="1"/>
  <c r="J45" i="1" s="1"/>
  <c r="K45" i="1" s="1"/>
  <c r="G46" i="1"/>
  <c r="H46" i="1" s="1"/>
  <c r="I46" i="1" s="1"/>
  <c r="J46" i="1" s="1"/>
  <c r="K46" i="1" s="1"/>
  <c r="G47" i="1"/>
  <c r="H47" i="1" s="1"/>
  <c r="G48" i="1"/>
  <c r="H48" i="1" s="1"/>
  <c r="I48" i="1" s="1"/>
  <c r="J48" i="1" s="1"/>
  <c r="K48" i="1" s="1"/>
  <c r="G49" i="1"/>
  <c r="H49" i="1" s="1"/>
  <c r="I49" i="1" s="1"/>
  <c r="J49" i="1" s="1"/>
  <c r="K49" i="1" s="1"/>
  <c r="G50" i="1"/>
  <c r="H50" i="1" s="1"/>
  <c r="I50" i="1" s="1"/>
  <c r="J50" i="1" s="1"/>
  <c r="K50" i="1" s="1"/>
  <c r="B7" i="1"/>
  <c r="B8" i="1"/>
  <c r="C8" i="1" s="1"/>
  <c r="D8" i="1" s="1"/>
  <c r="E8" i="1" s="1"/>
  <c r="F8" i="1" s="1"/>
  <c r="B9" i="1"/>
  <c r="B10" i="1"/>
  <c r="B11" i="1"/>
  <c r="C11" i="1" s="1"/>
  <c r="B12" i="1"/>
  <c r="C12" i="1" s="1"/>
  <c r="D12" i="1" s="1"/>
  <c r="E12" i="1" s="1"/>
  <c r="F12" i="1" s="1"/>
  <c r="B13" i="1"/>
  <c r="B14" i="1"/>
  <c r="B15" i="1"/>
  <c r="C15" i="1" s="1"/>
  <c r="B16" i="1"/>
  <c r="C16" i="1" s="1"/>
  <c r="D16" i="1" s="1"/>
  <c r="E16" i="1" s="1"/>
  <c r="F16" i="1" s="1"/>
  <c r="B17" i="1"/>
  <c r="B18" i="1"/>
  <c r="B19" i="1"/>
  <c r="C19" i="1" s="1"/>
  <c r="B20" i="1"/>
  <c r="C20" i="1" s="1"/>
  <c r="D20" i="1" s="1"/>
  <c r="E20" i="1" s="1"/>
  <c r="F20" i="1" s="1"/>
  <c r="B21" i="1"/>
  <c r="B22" i="1"/>
  <c r="B23" i="1"/>
  <c r="B24" i="1"/>
  <c r="C24" i="1" s="1"/>
  <c r="D24" i="1" s="1"/>
  <c r="E24" i="1" s="1"/>
  <c r="F24" i="1" s="1"/>
  <c r="B25" i="1"/>
  <c r="B26" i="1"/>
  <c r="B27" i="1"/>
  <c r="C27" i="1" s="1"/>
  <c r="B28" i="1"/>
  <c r="C28" i="1" s="1"/>
  <c r="D28" i="1" s="1"/>
  <c r="E28" i="1" s="1"/>
  <c r="F28" i="1" s="1"/>
  <c r="B29" i="1"/>
  <c r="B30" i="1"/>
  <c r="B31" i="1"/>
  <c r="C31" i="1" s="1"/>
  <c r="B32" i="1"/>
  <c r="C32" i="1" s="1"/>
  <c r="D32" i="1" s="1"/>
  <c r="E32" i="1" s="1"/>
  <c r="F32" i="1" s="1"/>
  <c r="B33" i="1"/>
  <c r="B34" i="1"/>
  <c r="B35" i="1"/>
  <c r="C35" i="1" s="1"/>
  <c r="B36" i="1"/>
  <c r="C36" i="1" s="1"/>
  <c r="D36" i="1" s="1"/>
  <c r="E36" i="1" s="1"/>
  <c r="F36" i="1" s="1"/>
  <c r="B37" i="1"/>
  <c r="B38" i="1"/>
  <c r="B39" i="1"/>
  <c r="B40" i="1"/>
  <c r="C40" i="1" s="1"/>
  <c r="D40" i="1" s="1"/>
  <c r="E40" i="1" s="1"/>
  <c r="F40" i="1" s="1"/>
  <c r="B41" i="1"/>
  <c r="B42" i="1"/>
  <c r="B43" i="1"/>
  <c r="C43" i="1" s="1"/>
  <c r="B44" i="1"/>
  <c r="C44" i="1" s="1"/>
  <c r="D44" i="1" s="1"/>
  <c r="E44" i="1" s="1"/>
  <c r="F44" i="1" s="1"/>
  <c r="B45" i="1"/>
  <c r="B46" i="1"/>
  <c r="B47" i="1"/>
  <c r="C47" i="1" s="1"/>
  <c r="B48" i="1"/>
  <c r="C48" i="1" s="1"/>
  <c r="D48" i="1" s="1"/>
  <c r="E48" i="1" s="1"/>
  <c r="F48" i="1" s="1"/>
  <c r="B49" i="1"/>
  <c r="B50" i="1"/>
  <c r="B51" i="1"/>
  <c r="C51" i="1" s="1"/>
  <c r="B6" i="1"/>
  <c r="C6" i="1" s="1"/>
  <c r="D6" i="1" s="1"/>
  <c r="E6" i="1" s="1"/>
  <c r="F6" i="1" s="1"/>
  <c r="R48" i="1" l="1"/>
  <c r="T48" i="1" s="1"/>
  <c r="U48" i="1" s="1"/>
  <c r="R36" i="1"/>
  <c r="T36" i="1" s="1"/>
  <c r="U36" i="1" s="1"/>
  <c r="R24" i="1"/>
  <c r="T24" i="1" s="1"/>
  <c r="U24" i="1" s="1"/>
  <c r="R12" i="1"/>
  <c r="T12" i="1" s="1"/>
  <c r="U12" i="1" s="1"/>
  <c r="T50" i="1"/>
  <c r="U50" i="1" s="1"/>
  <c r="T46" i="1"/>
  <c r="U46" i="1" s="1"/>
  <c r="T42" i="1"/>
  <c r="U42" i="1" s="1"/>
  <c r="T38" i="1"/>
  <c r="U38" i="1" s="1"/>
  <c r="T34" i="1"/>
  <c r="U34" i="1" s="1"/>
  <c r="T30" i="1"/>
  <c r="U30" i="1" s="1"/>
  <c r="T26" i="1"/>
  <c r="U26" i="1" s="1"/>
  <c r="T22" i="1"/>
  <c r="U22" i="1" s="1"/>
  <c r="T18" i="1"/>
  <c r="U18" i="1" s="1"/>
  <c r="T14" i="1"/>
  <c r="U14" i="1" s="1"/>
  <c r="T10" i="1"/>
  <c r="U10" i="1" s="1"/>
  <c r="R52" i="1"/>
  <c r="T52" i="1" s="1"/>
  <c r="U52" i="1" s="1"/>
  <c r="R44" i="1"/>
  <c r="T44" i="1" s="1"/>
  <c r="U44" i="1" s="1"/>
  <c r="R32" i="1"/>
  <c r="T32" i="1" s="1"/>
  <c r="U32" i="1" s="1"/>
  <c r="R20" i="1"/>
  <c r="T20" i="1" s="1"/>
  <c r="U20" i="1" s="1"/>
  <c r="R8" i="1"/>
  <c r="T8" i="1" s="1"/>
  <c r="U8" i="1" s="1"/>
  <c r="T6" i="1"/>
  <c r="U6" i="1" s="1"/>
  <c r="T49" i="1"/>
  <c r="U49" i="1" s="1"/>
  <c r="T45" i="1"/>
  <c r="U45" i="1" s="1"/>
  <c r="T41" i="1"/>
  <c r="U41" i="1" s="1"/>
  <c r="T37" i="1"/>
  <c r="U37" i="1" s="1"/>
  <c r="T33" i="1"/>
  <c r="U33" i="1" s="1"/>
  <c r="T29" i="1"/>
  <c r="U29" i="1" s="1"/>
  <c r="T25" i="1"/>
  <c r="U25" i="1" s="1"/>
  <c r="T21" i="1"/>
  <c r="U21" i="1" s="1"/>
  <c r="T17" i="1"/>
  <c r="U17" i="1" s="1"/>
  <c r="T13" i="1"/>
  <c r="U13" i="1" s="1"/>
  <c r="T9" i="1"/>
  <c r="U9" i="1" s="1"/>
  <c r="R40" i="1"/>
  <c r="T40" i="1" s="1"/>
  <c r="U40" i="1" s="1"/>
  <c r="R28" i="1"/>
  <c r="T28" i="1" s="1"/>
  <c r="U28" i="1" s="1"/>
  <c r="R16" i="1"/>
  <c r="T16" i="1" s="1"/>
  <c r="U16" i="1" s="1"/>
  <c r="C52" i="1"/>
  <c r="D52" i="1" s="1"/>
  <c r="E52" i="1" s="1"/>
  <c r="F52" i="1" s="1"/>
  <c r="N49" i="1"/>
  <c r="O49" i="1" s="1"/>
  <c r="P49" i="1" s="1"/>
  <c r="N41" i="1"/>
  <c r="O41" i="1" s="1"/>
  <c r="P41" i="1" s="1"/>
  <c r="N37" i="1"/>
  <c r="O37" i="1" s="1"/>
  <c r="P37" i="1" s="1"/>
  <c r="N33" i="1"/>
  <c r="O33" i="1" s="1"/>
  <c r="P33" i="1" s="1"/>
  <c r="N25" i="1"/>
  <c r="O25" i="1" s="1"/>
  <c r="P25" i="1" s="1"/>
  <c r="N21" i="1"/>
  <c r="O21" i="1" s="1"/>
  <c r="P21" i="1" s="1"/>
  <c r="N17" i="1"/>
  <c r="O17" i="1" s="1"/>
  <c r="P17" i="1" s="1"/>
  <c r="N9" i="1"/>
  <c r="O9" i="1" s="1"/>
  <c r="P9" i="1" s="1"/>
  <c r="M45" i="1"/>
  <c r="N45" i="1" s="1"/>
  <c r="O45" i="1" s="1"/>
  <c r="P45" i="1" s="1"/>
  <c r="M29" i="1"/>
  <c r="N29" i="1" s="1"/>
  <c r="O29" i="1" s="1"/>
  <c r="P29" i="1" s="1"/>
  <c r="M13" i="1"/>
  <c r="N13" i="1" s="1"/>
  <c r="O13" i="1" s="1"/>
  <c r="P13" i="1" s="1"/>
  <c r="M52" i="1"/>
  <c r="N52" i="1" s="1"/>
  <c r="O52" i="1" s="1"/>
  <c r="P52" i="1" s="1"/>
  <c r="N6" i="1"/>
  <c r="O6" i="1" s="1"/>
  <c r="P6" i="1" s="1"/>
  <c r="M47" i="1"/>
  <c r="N47" i="1" s="1"/>
  <c r="O47" i="1" s="1"/>
  <c r="P47" i="1" s="1"/>
  <c r="M43" i="1"/>
  <c r="N43" i="1" s="1"/>
  <c r="O43" i="1" s="1"/>
  <c r="P43" i="1" s="1"/>
  <c r="M39" i="1"/>
  <c r="N39" i="1" s="1"/>
  <c r="O39" i="1" s="1"/>
  <c r="P39" i="1" s="1"/>
  <c r="M35" i="1"/>
  <c r="N35" i="1" s="1"/>
  <c r="O35" i="1" s="1"/>
  <c r="P35" i="1" s="1"/>
  <c r="M31" i="1"/>
  <c r="N31" i="1" s="1"/>
  <c r="O31" i="1" s="1"/>
  <c r="P31" i="1" s="1"/>
  <c r="M27" i="1"/>
  <c r="N27" i="1" s="1"/>
  <c r="O27" i="1" s="1"/>
  <c r="P27" i="1" s="1"/>
  <c r="M23" i="1"/>
  <c r="N23" i="1" s="1"/>
  <c r="O23" i="1" s="1"/>
  <c r="P23" i="1" s="1"/>
  <c r="M19" i="1"/>
  <c r="N19" i="1" s="1"/>
  <c r="O19" i="1" s="1"/>
  <c r="P19" i="1" s="1"/>
  <c r="N15" i="1"/>
  <c r="O15" i="1" s="1"/>
  <c r="P15" i="1" s="1"/>
  <c r="N11" i="1"/>
  <c r="O11" i="1" s="1"/>
  <c r="P11" i="1" s="1"/>
  <c r="N7" i="1"/>
  <c r="O7" i="1" s="1"/>
  <c r="P7" i="1" s="1"/>
  <c r="M48" i="1"/>
  <c r="N48" i="1" s="1"/>
  <c r="O48" i="1" s="1"/>
  <c r="P48" i="1" s="1"/>
  <c r="M44" i="1"/>
  <c r="N44" i="1" s="1"/>
  <c r="O44" i="1" s="1"/>
  <c r="P44" i="1" s="1"/>
  <c r="M40" i="1"/>
  <c r="N40" i="1" s="1"/>
  <c r="O40" i="1" s="1"/>
  <c r="P40" i="1" s="1"/>
  <c r="M36" i="1"/>
  <c r="N36" i="1" s="1"/>
  <c r="O36" i="1" s="1"/>
  <c r="P36" i="1" s="1"/>
  <c r="M32" i="1"/>
  <c r="N32" i="1" s="1"/>
  <c r="O32" i="1" s="1"/>
  <c r="P32" i="1" s="1"/>
  <c r="M28" i="1"/>
  <c r="N28" i="1" s="1"/>
  <c r="O28" i="1" s="1"/>
  <c r="P28" i="1" s="1"/>
  <c r="M24" i="1"/>
  <c r="N24" i="1" s="1"/>
  <c r="O24" i="1" s="1"/>
  <c r="P24" i="1" s="1"/>
  <c r="M20" i="1"/>
  <c r="N20" i="1" s="1"/>
  <c r="O20" i="1" s="1"/>
  <c r="P20" i="1" s="1"/>
  <c r="M16" i="1"/>
  <c r="N16" i="1" s="1"/>
  <c r="O16" i="1" s="1"/>
  <c r="P16" i="1" s="1"/>
  <c r="M12" i="1"/>
  <c r="N12" i="1" s="1"/>
  <c r="O12" i="1" s="1"/>
  <c r="P12" i="1" s="1"/>
  <c r="M8" i="1"/>
  <c r="N8" i="1" s="1"/>
  <c r="O8" i="1" s="1"/>
  <c r="P8" i="1" s="1"/>
  <c r="H52" i="1"/>
  <c r="I52" i="1" s="1"/>
  <c r="J52" i="1" s="1"/>
  <c r="K52" i="1" s="1"/>
  <c r="I47" i="1"/>
  <c r="J47" i="1" s="1"/>
  <c r="K47" i="1" s="1"/>
  <c r="I39" i="1"/>
  <c r="J39" i="1" s="1"/>
  <c r="K39" i="1" s="1"/>
  <c r="I31" i="1"/>
  <c r="J31" i="1" s="1"/>
  <c r="K31" i="1" s="1"/>
  <c r="I23" i="1"/>
  <c r="J23" i="1" s="1"/>
  <c r="K23" i="1" s="1"/>
  <c r="I15" i="1"/>
  <c r="J15" i="1" s="1"/>
  <c r="K15" i="1" s="1"/>
  <c r="I7" i="1"/>
  <c r="J7" i="1" s="1"/>
  <c r="K7" i="1" s="1"/>
  <c r="H51" i="1"/>
  <c r="I51" i="1" s="1"/>
  <c r="J51" i="1" s="1"/>
  <c r="K51" i="1" s="1"/>
  <c r="H43" i="1"/>
  <c r="I43" i="1" s="1"/>
  <c r="J43" i="1" s="1"/>
  <c r="K43" i="1" s="1"/>
  <c r="H35" i="1"/>
  <c r="I35" i="1" s="1"/>
  <c r="J35" i="1" s="1"/>
  <c r="K35" i="1" s="1"/>
  <c r="H27" i="1"/>
  <c r="I27" i="1" s="1"/>
  <c r="J27" i="1" s="1"/>
  <c r="K27" i="1" s="1"/>
  <c r="H19" i="1"/>
  <c r="I19" i="1" s="1"/>
  <c r="J19" i="1" s="1"/>
  <c r="K19" i="1" s="1"/>
  <c r="H11" i="1"/>
  <c r="I11" i="1" s="1"/>
  <c r="J11" i="1" s="1"/>
  <c r="K11" i="1" s="1"/>
  <c r="I26" i="1"/>
  <c r="J26" i="1" s="1"/>
  <c r="K26" i="1" s="1"/>
  <c r="D51" i="1"/>
  <c r="E51" i="1" s="1"/>
  <c r="F51" i="1" s="1"/>
  <c r="D47" i="1"/>
  <c r="E47" i="1" s="1"/>
  <c r="F47" i="1" s="1"/>
  <c r="D43" i="1"/>
  <c r="E43" i="1" s="1"/>
  <c r="F43" i="1" s="1"/>
  <c r="D35" i="1"/>
  <c r="E35" i="1" s="1"/>
  <c r="F35" i="1" s="1"/>
  <c r="D31" i="1"/>
  <c r="E31" i="1" s="1"/>
  <c r="F31" i="1" s="1"/>
  <c r="D27" i="1"/>
  <c r="E27" i="1" s="1"/>
  <c r="F27" i="1" s="1"/>
  <c r="D19" i="1"/>
  <c r="E19" i="1" s="1"/>
  <c r="F19" i="1" s="1"/>
  <c r="D15" i="1"/>
  <c r="E15" i="1" s="1"/>
  <c r="F15" i="1" s="1"/>
  <c r="D11" i="1"/>
  <c r="E11" i="1" s="1"/>
  <c r="F11" i="1" s="1"/>
  <c r="C39" i="1"/>
  <c r="D39" i="1" s="1"/>
  <c r="E39" i="1" s="1"/>
  <c r="F39" i="1" s="1"/>
  <c r="C23" i="1"/>
  <c r="D23" i="1" s="1"/>
  <c r="E23" i="1" s="1"/>
  <c r="F23" i="1" s="1"/>
  <c r="C7" i="1"/>
  <c r="D7" i="1" s="1"/>
  <c r="E7" i="1" s="1"/>
  <c r="F7" i="1" s="1"/>
  <c r="C50" i="1"/>
  <c r="D50" i="1" s="1"/>
  <c r="E50" i="1" s="1"/>
  <c r="F50" i="1" s="1"/>
  <c r="C46" i="1"/>
  <c r="D46" i="1" s="1"/>
  <c r="E46" i="1" s="1"/>
  <c r="F46" i="1" s="1"/>
  <c r="C42" i="1"/>
  <c r="D42" i="1" s="1"/>
  <c r="E42" i="1" s="1"/>
  <c r="F42" i="1" s="1"/>
  <c r="C38" i="1"/>
  <c r="D38" i="1" s="1"/>
  <c r="E38" i="1" s="1"/>
  <c r="F38" i="1" s="1"/>
  <c r="C34" i="1"/>
  <c r="D34" i="1" s="1"/>
  <c r="E34" i="1" s="1"/>
  <c r="F34" i="1" s="1"/>
  <c r="C30" i="1"/>
  <c r="D30" i="1" s="1"/>
  <c r="E30" i="1" s="1"/>
  <c r="F30" i="1" s="1"/>
  <c r="C26" i="1"/>
  <c r="D26" i="1" s="1"/>
  <c r="E26" i="1" s="1"/>
  <c r="F26" i="1" s="1"/>
  <c r="C22" i="1"/>
  <c r="D22" i="1" s="1"/>
  <c r="E22" i="1" s="1"/>
  <c r="F22" i="1" s="1"/>
  <c r="C18" i="1"/>
  <c r="D18" i="1" s="1"/>
  <c r="E18" i="1" s="1"/>
  <c r="F18" i="1" s="1"/>
  <c r="C14" i="1"/>
  <c r="D14" i="1" s="1"/>
  <c r="E14" i="1" s="1"/>
  <c r="F14" i="1" s="1"/>
  <c r="C10" i="1"/>
  <c r="D10" i="1" s="1"/>
  <c r="E10" i="1" s="1"/>
  <c r="F10" i="1" s="1"/>
  <c r="C49" i="1"/>
  <c r="D49" i="1" s="1"/>
  <c r="E49" i="1" s="1"/>
  <c r="F49" i="1" s="1"/>
  <c r="C45" i="1"/>
  <c r="D45" i="1" s="1"/>
  <c r="E45" i="1" s="1"/>
  <c r="F45" i="1" s="1"/>
  <c r="C41" i="1"/>
  <c r="D41" i="1" s="1"/>
  <c r="E41" i="1" s="1"/>
  <c r="F41" i="1" s="1"/>
  <c r="C37" i="1"/>
  <c r="D37" i="1" s="1"/>
  <c r="E37" i="1" s="1"/>
  <c r="F37" i="1" s="1"/>
  <c r="C33" i="1"/>
  <c r="D33" i="1" s="1"/>
  <c r="E33" i="1" s="1"/>
  <c r="F33" i="1" s="1"/>
  <c r="C29" i="1"/>
  <c r="D29" i="1" s="1"/>
  <c r="E29" i="1" s="1"/>
  <c r="F29" i="1" s="1"/>
  <c r="C25" i="1"/>
  <c r="D25" i="1" s="1"/>
  <c r="E25" i="1" s="1"/>
  <c r="F25" i="1" s="1"/>
  <c r="C21" i="1"/>
  <c r="D21" i="1" s="1"/>
  <c r="E21" i="1" s="1"/>
  <c r="F21" i="1" s="1"/>
  <c r="C17" i="1"/>
  <c r="D17" i="1" s="1"/>
  <c r="E17" i="1" s="1"/>
  <c r="F17" i="1" s="1"/>
  <c r="C13" i="1"/>
  <c r="D13" i="1" s="1"/>
  <c r="E13" i="1" s="1"/>
  <c r="F13" i="1" s="1"/>
  <c r="C9" i="1"/>
  <c r="D9" i="1" s="1"/>
  <c r="E9" i="1" s="1"/>
  <c r="F9" i="1" s="1"/>
</calcChain>
</file>

<file path=xl/sharedStrings.xml><?xml version="1.0" encoding="utf-8"?>
<sst xmlns="http://schemas.openxmlformats.org/spreadsheetml/2006/main" count="72" uniqueCount="28">
  <si>
    <t>離職日の年齢</t>
    <rPh sb="0" eb="2">
      <t>リショク</t>
    </rPh>
    <rPh sb="2" eb="3">
      <t>ビ</t>
    </rPh>
    <rPh sb="4" eb="6">
      <t>ネンレイ</t>
    </rPh>
    <phoneticPr fontId="2"/>
  </si>
  <si>
    <t>２９歳以下</t>
    <rPh sb="2" eb="3">
      <t>サイ</t>
    </rPh>
    <rPh sb="3" eb="5">
      <t>イカ</t>
    </rPh>
    <phoneticPr fontId="2"/>
  </si>
  <si>
    <t>賃金日額</t>
    <rPh sb="0" eb="2">
      <t>チンギン</t>
    </rPh>
    <rPh sb="2" eb="4">
      <t>ニチガク</t>
    </rPh>
    <phoneticPr fontId="2"/>
  </si>
  <si>
    <t>基本手当月額</t>
    <rPh sb="0" eb="4">
      <t>キホンテアテ</t>
    </rPh>
    <rPh sb="4" eb="6">
      <t>ゲツガク</t>
    </rPh>
    <phoneticPr fontId="2"/>
  </si>
  <si>
    <t>給付率</t>
    <rPh sb="0" eb="3">
      <t>キュウフリツ</t>
    </rPh>
    <phoneticPr fontId="2"/>
  </si>
  <si>
    <t>■２９歳以下</t>
    <rPh sb="3" eb="4">
      <t>サイ</t>
    </rPh>
    <rPh sb="4" eb="6">
      <t>イカ</t>
    </rPh>
    <phoneticPr fontId="2"/>
  </si>
  <si>
    <t>以上</t>
    <rPh sb="0" eb="2">
      <t>イジョウ</t>
    </rPh>
    <phoneticPr fontId="2"/>
  </si>
  <si>
    <t>未満</t>
    <rPh sb="0" eb="2">
      <t>ミマン</t>
    </rPh>
    <phoneticPr fontId="2"/>
  </si>
  <si>
    <t>以下</t>
    <rPh sb="0" eb="2">
      <t>イカ</t>
    </rPh>
    <phoneticPr fontId="2"/>
  </si>
  <si>
    <t>超</t>
    <rPh sb="0" eb="1">
      <t>チョウ</t>
    </rPh>
    <phoneticPr fontId="2"/>
  </si>
  <si>
    <t>■３０歳～４４歳</t>
    <rPh sb="3" eb="4">
      <t>サイ</t>
    </rPh>
    <rPh sb="7" eb="8">
      <t>サイ</t>
    </rPh>
    <phoneticPr fontId="2"/>
  </si>
  <si>
    <t>賃金日額（単位：円）</t>
    <rPh sb="0" eb="2">
      <t>チンギン</t>
    </rPh>
    <rPh sb="2" eb="4">
      <t>ニチガク</t>
    </rPh>
    <rPh sb="5" eb="7">
      <t>タンイ</t>
    </rPh>
    <rPh sb="8" eb="9">
      <t>エン</t>
    </rPh>
    <phoneticPr fontId="2"/>
  </si>
  <si>
    <t>■４５歳～５９歳</t>
    <rPh sb="3" eb="4">
      <t>サイ</t>
    </rPh>
    <rPh sb="7" eb="8">
      <t>サイ</t>
    </rPh>
    <phoneticPr fontId="2"/>
  </si>
  <si>
    <t>■６０歳～６４歳</t>
    <rPh sb="3" eb="4">
      <t>サイ</t>
    </rPh>
    <rPh sb="7" eb="8">
      <t>サイ</t>
    </rPh>
    <phoneticPr fontId="2"/>
  </si>
  <si>
    <t xml:space="preserve">80%~50% </t>
    <phoneticPr fontId="2"/>
  </si>
  <si>
    <t>３０歳～４４歳</t>
    <rPh sb="2" eb="3">
      <t>サイ</t>
    </rPh>
    <rPh sb="6" eb="7">
      <t>サイ</t>
    </rPh>
    <phoneticPr fontId="2"/>
  </si>
  <si>
    <t>４５歳～５９歳</t>
    <rPh sb="2" eb="3">
      <t>サイ</t>
    </rPh>
    <rPh sb="6" eb="7">
      <t>サイ</t>
    </rPh>
    <phoneticPr fontId="2"/>
  </si>
  <si>
    <t>６０歳～６４歳</t>
    <rPh sb="2" eb="3">
      <t>サイ</t>
    </rPh>
    <rPh sb="6" eb="7">
      <t>サイ</t>
    </rPh>
    <phoneticPr fontId="2"/>
  </si>
  <si>
    <t>賃金月額　　　　（月収）</t>
    <rPh sb="0" eb="2">
      <t>チンギン</t>
    </rPh>
    <rPh sb="2" eb="4">
      <t>ゲツガク</t>
    </rPh>
    <rPh sb="9" eb="11">
      <t>ゲッシュウ</t>
    </rPh>
    <phoneticPr fontId="2"/>
  </si>
  <si>
    <t>《基本手当　月額早見表（令和３年８月版）》</t>
    <rPh sb="1" eb="3">
      <t>キホン</t>
    </rPh>
    <rPh sb="3" eb="5">
      <t>テアテ</t>
    </rPh>
    <rPh sb="6" eb="8">
      <t>ゲツガク</t>
    </rPh>
    <rPh sb="8" eb="10">
      <t>ハヤミ</t>
    </rPh>
    <rPh sb="10" eb="11">
      <t>ヒョウ</t>
    </rPh>
    <rPh sb="12" eb="14">
      <t>レイワ</t>
    </rPh>
    <rPh sb="15" eb="16">
      <t>ネン</t>
    </rPh>
    <rPh sb="17" eb="18">
      <t>ガツ</t>
    </rPh>
    <rPh sb="18" eb="19">
      <t>バン</t>
    </rPh>
    <phoneticPr fontId="2"/>
  </si>
  <si>
    <t xml:space="preserve">80%~45% </t>
    <phoneticPr fontId="2"/>
  </si>
  <si>
    <t>基本手当　　　　　　　　　　日額</t>
    <rPh sb="0" eb="2">
      <t>キホン</t>
    </rPh>
    <rPh sb="2" eb="4">
      <t>テアテ</t>
    </rPh>
    <rPh sb="14" eb="16">
      <t>ニチガク</t>
    </rPh>
    <phoneticPr fontId="2"/>
  </si>
  <si>
    <t>基本手当　　　　月額</t>
    <rPh sb="0" eb="4">
      <t>キホンテアテ</t>
    </rPh>
    <rPh sb="8" eb="10">
      <t>ゲツガク</t>
    </rPh>
    <phoneticPr fontId="2"/>
  </si>
  <si>
    <t>基本手当　　　　日額</t>
    <rPh sb="0" eb="2">
      <t>キホン</t>
    </rPh>
    <rPh sb="2" eb="4">
      <t>テアテ</t>
    </rPh>
    <rPh sb="8" eb="10">
      <t>ニチガク</t>
    </rPh>
    <phoneticPr fontId="2"/>
  </si>
  <si>
    <t>基本手当　　　日額</t>
    <rPh sb="0" eb="2">
      <t>キホン</t>
    </rPh>
    <rPh sb="2" eb="4">
      <t>テアテ</t>
    </rPh>
    <rPh sb="7" eb="9">
      <t>ニチガク</t>
    </rPh>
    <phoneticPr fontId="2"/>
  </si>
  <si>
    <t>基本手当　　日額</t>
    <rPh sb="0" eb="2">
      <t>キホン</t>
    </rPh>
    <rPh sb="2" eb="4">
      <t>テアテ</t>
    </rPh>
    <rPh sb="6" eb="8">
      <t>ニチガク</t>
    </rPh>
    <phoneticPr fontId="2"/>
  </si>
  <si>
    <t>手当/月収　　（支給率）</t>
    <rPh sb="0" eb="2">
      <t>テアテ</t>
    </rPh>
    <rPh sb="2" eb="5">
      <t>･ゲッシュウ</t>
    </rPh>
    <rPh sb="8" eb="11">
      <t>シキュウリツ</t>
    </rPh>
    <phoneticPr fontId="2"/>
  </si>
  <si>
    <t>《賃金日額の上限額・下限額（令和３年８月版）》</t>
    <rPh sb="1" eb="3">
      <t>チンギン</t>
    </rPh>
    <rPh sb="3" eb="5">
      <t>ニチガク</t>
    </rPh>
    <rPh sb="6" eb="8">
      <t>ジョウゲン</t>
    </rPh>
    <rPh sb="8" eb="9">
      <t>ガク</t>
    </rPh>
    <rPh sb="10" eb="12">
      <t>カゲン</t>
    </rPh>
    <rPh sb="12" eb="13">
      <t>ガク</t>
    </rPh>
    <rPh sb="14" eb="16">
      <t>レイワ</t>
    </rPh>
    <rPh sb="17" eb="18">
      <t>ネン</t>
    </rPh>
    <rPh sb="19" eb="20">
      <t>ガツ</t>
    </rPh>
    <rPh sb="20" eb="2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</si>
</sst>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BIZ UDP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BIZ UDPゴシック"/>
      <family val="3"/>
      <charset val="128"/>
    </font>
    <font>
      <b/>
      <sz val="11"/>
      <color rgb="FF000099"/>
      <name val="BIZ UDPゴシック"/>
      <family val="3"/>
      <charset val="128"/>
    </font>
    <font>
      <b/>
      <sz val="11"/>
      <color rgb="FF000099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6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3" fillId="2" borderId="8" xfId="2" applyFont="1" applyFill="1" applyBorder="1" applyAlignment="1">
      <alignment horizontal="center" vertical="center"/>
    </xf>
    <xf numFmtId="38" fontId="3" fillId="6" borderId="10" xfId="1" applyFont="1" applyFill="1" applyBorder="1" applyAlignment="1">
      <alignment horizontal="center" vertical="center"/>
    </xf>
    <xf numFmtId="9" fontId="3" fillId="2" borderId="11" xfId="2" applyFont="1" applyFill="1" applyBorder="1" applyAlignment="1">
      <alignment horizontal="center" vertical="center"/>
    </xf>
    <xf numFmtId="38" fontId="11" fillId="5" borderId="5" xfId="1" applyFont="1" applyFill="1" applyBorder="1" applyAlignment="1">
      <alignment horizontal="center" vertical="center"/>
    </xf>
    <xf numFmtId="38" fontId="11" fillId="5" borderId="6" xfId="1" applyFont="1" applyFill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9" fontId="8" fillId="0" borderId="10" xfId="2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4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38" fontId="3" fillId="0" borderId="12" xfId="1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29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1542</xdr:rowOff>
    </xdr:from>
    <xdr:to>
      <xdr:col>4</xdr:col>
      <xdr:colOff>95249</xdr:colOff>
      <xdr:row>2</xdr:row>
      <xdr:rowOff>193369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E10695A-38BA-43E4-8A29-862867FC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542"/>
          <a:ext cx="3162299" cy="82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6DC4-DC91-4439-9063-FDEE3B1C476C}">
  <dimension ref="A1:U52"/>
  <sheetViews>
    <sheetView showGridLines="0" tabSelected="1" workbookViewId="0">
      <selection activeCell="G8" sqref="G8:H8"/>
    </sheetView>
  </sheetViews>
  <sheetFormatPr defaultRowHeight="18.75" x14ac:dyDescent="0.4"/>
  <cols>
    <col min="1" max="1" width="13.625" customWidth="1"/>
    <col min="2" max="2" width="10.125" customWidth="1"/>
    <col min="3" max="3" width="6.625" style="1" customWidth="1"/>
    <col min="4" max="5" width="10.125" style="1" customWidth="1"/>
    <col min="6" max="6" width="10.125" style="8" customWidth="1"/>
    <col min="7" max="7" width="10.125" style="5" customWidth="1"/>
    <col min="8" max="8" width="6.625" style="1" customWidth="1"/>
    <col min="9" max="9" width="10.125" style="1" customWidth="1"/>
    <col min="10" max="10" width="10.125" style="4" customWidth="1"/>
    <col min="11" max="11" width="10.125" style="9" customWidth="1"/>
    <col min="12" max="12" width="10.125" style="5" customWidth="1"/>
    <col min="13" max="13" width="6.625" style="1" customWidth="1"/>
    <col min="14" max="14" width="10.125" style="1" customWidth="1"/>
    <col min="15" max="15" width="10.125" style="4" customWidth="1"/>
    <col min="16" max="16" width="10.125" style="9" customWidth="1"/>
    <col min="17" max="17" width="10.125" style="2" customWidth="1"/>
    <col min="18" max="18" width="6.625" style="2" customWidth="1"/>
    <col min="19" max="19" width="10.125" style="7" customWidth="1"/>
    <col min="20" max="21" width="10.125" style="4" customWidth="1"/>
  </cols>
  <sheetData>
    <row r="1" spans="1:21" ht="24.75" customHeight="1" x14ac:dyDescent="0.4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4.75" customHeight="1" x14ac:dyDescent="0.4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9.5" customHeight="1" thickBot="1" x14ac:dyDescent="0.4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9.5" thickBot="1" x14ac:dyDescent="0.45">
      <c r="A4" s="22" t="s">
        <v>0</v>
      </c>
      <c r="B4" s="49" t="s">
        <v>1</v>
      </c>
      <c r="C4" s="50"/>
      <c r="D4" s="50"/>
      <c r="E4" s="50"/>
      <c r="F4" s="51"/>
      <c r="G4" s="49" t="s">
        <v>15</v>
      </c>
      <c r="H4" s="50"/>
      <c r="I4" s="50"/>
      <c r="J4" s="50"/>
      <c r="K4" s="51"/>
      <c r="L4" s="49" t="s">
        <v>16</v>
      </c>
      <c r="M4" s="50"/>
      <c r="N4" s="50"/>
      <c r="O4" s="50"/>
      <c r="P4" s="51"/>
      <c r="Q4" s="52" t="s">
        <v>17</v>
      </c>
      <c r="R4" s="53"/>
      <c r="S4" s="53"/>
      <c r="T4" s="53"/>
      <c r="U4" s="54"/>
    </row>
    <row r="5" spans="1:21" ht="35.25" customHeight="1" x14ac:dyDescent="0.4">
      <c r="A5" s="21" t="s">
        <v>18</v>
      </c>
      <c r="B5" s="23" t="s">
        <v>2</v>
      </c>
      <c r="C5" s="24" t="s">
        <v>4</v>
      </c>
      <c r="D5" s="25" t="s">
        <v>21</v>
      </c>
      <c r="E5" s="26" t="s">
        <v>22</v>
      </c>
      <c r="F5" s="28" t="s">
        <v>26</v>
      </c>
      <c r="G5" s="27" t="s">
        <v>2</v>
      </c>
      <c r="H5" s="25" t="s">
        <v>4</v>
      </c>
      <c r="I5" s="25" t="s">
        <v>23</v>
      </c>
      <c r="J5" s="26" t="s">
        <v>22</v>
      </c>
      <c r="K5" s="28" t="s">
        <v>26</v>
      </c>
      <c r="L5" s="27" t="s">
        <v>2</v>
      </c>
      <c r="M5" s="25" t="s">
        <v>4</v>
      </c>
      <c r="N5" s="25" t="s">
        <v>24</v>
      </c>
      <c r="O5" s="26" t="s">
        <v>3</v>
      </c>
      <c r="P5" s="28" t="s">
        <v>26</v>
      </c>
      <c r="Q5" s="27" t="s">
        <v>2</v>
      </c>
      <c r="R5" s="25" t="s">
        <v>4</v>
      </c>
      <c r="S5" s="25" t="s">
        <v>25</v>
      </c>
      <c r="T5" s="26" t="s">
        <v>3</v>
      </c>
      <c r="U5" s="28" t="s">
        <v>26</v>
      </c>
    </row>
    <row r="6" spans="1:21" x14ac:dyDescent="0.4">
      <c r="A6" s="13">
        <v>50000</v>
      </c>
      <c r="B6" s="15">
        <f>IF(A6/30&lt;賃金日額上下限!$B$5,賃金日額上下限!$B$5,IF(A6/30&lt;賃金日額上下限!$B$8,A6/30,賃金日額上下限!$B$8))</f>
        <v>2577</v>
      </c>
      <c r="C6" s="16">
        <f>IF(B6&lt;賃金日額上下限!$D$5,80%,IF(B6&gt;賃金日額上下限!$B$7,50%,((-0.3*B6-0.5*賃金日額上下限!$B$6+0.8*賃金日額上下限!$D$6)/(賃金日額上下限!$D$6-賃金日額上下限!$B$6))))</f>
        <v>0.8</v>
      </c>
      <c r="D6" s="17">
        <f>B6*C6</f>
        <v>2061.6</v>
      </c>
      <c r="E6" s="6">
        <f>D6*28</f>
        <v>57724.799999999996</v>
      </c>
      <c r="F6" s="10">
        <f>IF(E6/A6&gt;100%,100%,E6/A6)</f>
        <v>1</v>
      </c>
      <c r="G6" s="15">
        <f>IF(A6/30&lt;賃金日額上下限!$B$12,賃金日額上下限!$B$12,IF(A6/30&lt;賃金日額上下限!$B$15,A6/30,賃金日額上下限!$B$15))</f>
        <v>2577</v>
      </c>
      <c r="H6" s="16">
        <f>IF(G6&lt;賃金日額上下限!$D$12,80%,IF(G6&gt;賃金日額上下限!$B$14,50%,((-0.3*G6-0.5*賃金日額上下限!$B$13+0.8*賃金日額上下限!$D$13)/(賃金日額上下限!$D$13-賃金日額上下限!$B$13))))</f>
        <v>0.8</v>
      </c>
      <c r="I6" s="17">
        <f>G6*H6</f>
        <v>2061.6</v>
      </c>
      <c r="J6" s="6">
        <f>I6*28</f>
        <v>57724.799999999996</v>
      </c>
      <c r="K6" s="10">
        <f>IF(J6/A6&gt;100%,100%,J6/A6)</f>
        <v>1</v>
      </c>
      <c r="L6" s="15">
        <f>IF(A6/30&lt;賃金日額上下限!$B$19,賃金日額上下限!$B$19,IF(A6/30&lt;賃金日額上下限!$B$22,A6/30,賃金日額上下限!$B$22))</f>
        <v>2577</v>
      </c>
      <c r="M6" s="16">
        <f>IF(L6&lt;賃金日額上下限!$D$19,80%,IF(L6&gt;賃金日額上下限!$B$21,50%,((-0.3*L6-0.5*賃金日額上下限!$B$20+0.8*賃金日額上下限!$D$20)/(賃金日額上下限!$D$20-賃金日額上下限!$B$20))))</f>
        <v>0.8</v>
      </c>
      <c r="N6" s="17">
        <f>L6*M6</f>
        <v>2061.6</v>
      </c>
      <c r="O6" s="6">
        <f>N6*28</f>
        <v>57724.799999999996</v>
      </c>
      <c r="P6" s="10">
        <f>IF(O6/A6&gt;100%,100%,O6/A6)</f>
        <v>1</v>
      </c>
      <c r="Q6" s="15">
        <f>IF(A6/30&lt;賃金日額上下限!$B$26,賃金日額上下限!$B$26,IF(A6/30&lt;賃金日額上下限!$B$29,A6/30,賃金日額上下限!$B$29))</f>
        <v>2577</v>
      </c>
      <c r="R6" s="16">
        <f>IF(Q6&lt;賃金日額上下限!$D$26,80%,IF(Q6&gt;賃金日額上下限!$B$28,45%,((-0.35*Q6-0.45*賃金日額上下限!$B$27+0.8*賃金日額上下限!$D$27)/(賃金日額上下限!$D$27-賃金日額上下限!$B$27))))</f>
        <v>0.8</v>
      </c>
      <c r="S6" s="17">
        <f>IF(AND(賃金日額上下限!$B$27&lt;=Q6,Q6&lt;=賃金日額上下限!$D$27),IF(Q6*R6&lt;(賃金日額上下限!$D$27*0.4+基本手当!Q6*0.05),Q6*R6,(賃金日額上下限!$D$27*0.4+基本手当!Q6*0.05)),Q6*R6)</f>
        <v>2061.6</v>
      </c>
      <c r="T6" s="6">
        <f>S6*28</f>
        <v>57724.799999999996</v>
      </c>
      <c r="U6" s="10">
        <f>IF(T6/A6&gt;100%,100%,T6/A6)</f>
        <v>1</v>
      </c>
    </row>
    <row r="7" spans="1:21" x14ac:dyDescent="0.4">
      <c r="A7" s="13">
        <v>60000</v>
      </c>
      <c r="B7" s="15">
        <f>IF(A7/30&lt;賃金日額上下限!$B$5,賃金日額上下限!$B$5,IF(A7/30&lt;賃金日額上下限!$B$8,A7/30,賃金日額上下限!$B$8))</f>
        <v>2577</v>
      </c>
      <c r="C7" s="16">
        <f>IF(B7&lt;賃金日額上下限!$D$5,80%,IF(B7&gt;賃金日額上下限!$B$7,50%,((-0.3*B7-0.5*賃金日額上下限!$B$6+0.8*賃金日額上下限!$D$6)/(賃金日額上下限!$D$6-賃金日額上下限!$B$6))))</f>
        <v>0.8</v>
      </c>
      <c r="D7" s="17">
        <f t="shared" ref="D7:D52" si="0">B7*C7</f>
        <v>2061.6</v>
      </c>
      <c r="E7" s="6">
        <f t="shared" ref="E7:E52" si="1">D7*28</f>
        <v>57724.799999999996</v>
      </c>
      <c r="F7" s="10">
        <f t="shared" ref="F7:F52" si="2">IF(E7/A7&gt;100%,100%,E7/A7)</f>
        <v>0.96207999999999994</v>
      </c>
      <c r="G7" s="15">
        <f>IF(A7/30&lt;賃金日額上下限!$B$12,賃金日額上下限!$B$12,IF(A7/30&lt;賃金日額上下限!$B$15,A7/30,賃金日額上下限!$B$15))</f>
        <v>2577</v>
      </c>
      <c r="H7" s="16">
        <f>IF(G7&lt;賃金日額上下限!$D$12,80%,IF(G7&gt;賃金日額上下限!$B$14,50%,((-0.3*G7-0.5*賃金日額上下限!$B$13+0.8*賃金日額上下限!$D$13)/(賃金日額上下限!$D$13-賃金日額上下限!$B$13))))</f>
        <v>0.8</v>
      </c>
      <c r="I7" s="17">
        <f t="shared" ref="I7:I52" si="3">G7*H7</f>
        <v>2061.6</v>
      </c>
      <c r="J7" s="6">
        <f t="shared" ref="J7:J52" si="4">I7*28</f>
        <v>57724.799999999996</v>
      </c>
      <c r="K7" s="10">
        <f t="shared" ref="K7:K52" si="5">IF(J7/A7&gt;100%,100%,J7/A7)</f>
        <v>0.96207999999999994</v>
      </c>
      <c r="L7" s="15">
        <f>IF(A7/30&lt;賃金日額上下限!$B$19,賃金日額上下限!$B$19,IF(A7/30&lt;賃金日額上下限!$B$22,A7/30,賃金日額上下限!$B$22))</f>
        <v>2577</v>
      </c>
      <c r="M7" s="16">
        <f>IF(L7&lt;賃金日額上下限!$D$19,80%,IF(L7&gt;賃金日額上下限!$B$21,50%,((-0.3*L7-0.5*賃金日額上下限!$B$20+0.8*賃金日額上下限!$D$20)/(賃金日額上下限!$D$20-賃金日額上下限!$B$20))))</f>
        <v>0.8</v>
      </c>
      <c r="N7" s="17">
        <f t="shared" ref="N7:N52" si="6">L7*M7</f>
        <v>2061.6</v>
      </c>
      <c r="O7" s="6">
        <f t="shared" ref="O7:O52" si="7">N7*28</f>
        <v>57724.799999999996</v>
      </c>
      <c r="P7" s="10">
        <f t="shared" ref="P7:P52" si="8">IF(O7/A7&gt;100%,100%,O7/A7)</f>
        <v>0.96207999999999994</v>
      </c>
      <c r="Q7" s="15">
        <f>IF(A7/30&lt;賃金日額上下限!$B$26,賃金日額上下限!$B$26,IF(A7/30&lt;賃金日額上下限!$B$29,A7/30,賃金日額上下限!$B$29))</f>
        <v>2577</v>
      </c>
      <c r="R7" s="16">
        <f>IF(Q7&lt;賃金日額上下限!$D$26,80%,IF(Q7&gt;賃金日額上下限!$B$28,45%,((-0.35*Q7-0.45*賃金日額上下限!$B$27+0.8*賃金日額上下限!$D$27)/(賃金日額上下限!$D$27-賃金日額上下限!$B$27))))</f>
        <v>0.8</v>
      </c>
      <c r="S7" s="17">
        <f>IF(AND(賃金日額上下限!$B$27&lt;=Q7,Q7&lt;=賃金日額上下限!$D$27),IF(Q7*R7&lt;(賃金日額上下限!$D$27*0.4+基本手当!Q7*0.05),Q7*R7,(賃金日額上下限!$D$27*0.4+基本手当!Q7*0.05)),Q7*R7)</f>
        <v>2061.6</v>
      </c>
      <c r="T7" s="6">
        <f t="shared" ref="T7:T52" si="9">S7*28</f>
        <v>57724.799999999996</v>
      </c>
      <c r="U7" s="10">
        <f t="shared" ref="U7:U52" si="10">IF(T7/A7&gt;100%,100%,T7/A7)</f>
        <v>0.96207999999999994</v>
      </c>
    </row>
    <row r="8" spans="1:21" x14ac:dyDescent="0.4">
      <c r="A8" s="13">
        <v>70000</v>
      </c>
      <c r="B8" s="15">
        <f>IF(A8/30&lt;賃金日額上下限!$B$5,賃金日額上下限!$B$5,IF(A8/30&lt;賃金日額上下限!$B$8,A8/30,賃金日額上下限!$B$8))</f>
        <v>2577</v>
      </c>
      <c r="C8" s="16">
        <f>IF(B8&lt;賃金日額上下限!$D$5,80%,IF(B8&gt;賃金日額上下限!$B$7,50%,((-0.3*B8-0.5*賃金日額上下限!$B$6+0.8*賃金日額上下限!$D$6)/(賃金日額上下限!$D$6-賃金日額上下限!$B$6))))</f>
        <v>0.8</v>
      </c>
      <c r="D8" s="17">
        <f t="shared" si="0"/>
        <v>2061.6</v>
      </c>
      <c r="E8" s="6">
        <f t="shared" si="1"/>
        <v>57724.799999999996</v>
      </c>
      <c r="F8" s="10">
        <f t="shared" si="2"/>
        <v>0.82463999999999993</v>
      </c>
      <c r="G8" s="15">
        <f>IF(A8/30&lt;賃金日額上下限!$B$12,賃金日額上下限!$B$12,IF(A8/30&lt;賃金日額上下限!$B$15,A8/30,賃金日額上下限!$B$15))</f>
        <v>2577</v>
      </c>
      <c r="H8" s="16">
        <f>IF(G8&lt;賃金日額上下限!$D$12,80%,IF(G8&gt;賃金日額上下限!$B$14,50%,((-0.3*G8-0.5*賃金日額上下限!$B$13+0.8*賃金日額上下限!$D$13)/(賃金日額上下限!$D$13-賃金日額上下限!$B$13))))</f>
        <v>0.8</v>
      </c>
      <c r="I8" s="17">
        <f t="shared" si="3"/>
        <v>2061.6</v>
      </c>
      <c r="J8" s="6">
        <f t="shared" si="4"/>
        <v>57724.799999999996</v>
      </c>
      <c r="K8" s="10">
        <f t="shared" si="5"/>
        <v>0.82463999999999993</v>
      </c>
      <c r="L8" s="15">
        <f>IF(A8/30&lt;賃金日額上下限!$B$19,賃金日額上下限!$B$19,IF(A8/30&lt;賃金日額上下限!$B$22,A8/30,賃金日額上下限!$B$22))</f>
        <v>2577</v>
      </c>
      <c r="M8" s="16">
        <f>IF(L8&lt;賃金日額上下限!$D$19,80%,IF(L8&gt;賃金日額上下限!$B$21,50%,((-0.3*L8-0.5*賃金日額上下限!$B$20+0.8*賃金日額上下限!$D$20)/(賃金日額上下限!$D$20-賃金日額上下限!$B$20))))</f>
        <v>0.8</v>
      </c>
      <c r="N8" s="17">
        <f t="shared" si="6"/>
        <v>2061.6</v>
      </c>
      <c r="O8" s="6">
        <f t="shared" si="7"/>
        <v>57724.799999999996</v>
      </c>
      <c r="P8" s="10">
        <f t="shared" si="8"/>
        <v>0.82463999999999993</v>
      </c>
      <c r="Q8" s="15">
        <f>IF(A8/30&lt;賃金日額上下限!$B$26,賃金日額上下限!$B$26,IF(A8/30&lt;賃金日額上下限!$B$29,A8/30,賃金日額上下限!$B$29))</f>
        <v>2577</v>
      </c>
      <c r="R8" s="16">
        <f>IF(Q8&lt;賃金日額上下限!$D$26,80%,IF(Q8&gt;賃金日額上下限!$B$28,45%,((-0.35*Q8-0.45*賃金日額上下限!$B$27+0.8*賃金日額上下限!$D$27)/(賃金日額上下限!$D$27-賃金日額上下限!$B$27))))</f>
        <v>0.8</v>
      </c>
      <c r="S8" s="17">
        <f>IF(AND(賃金日額上下限!$B$27&lt;=Q8,Q8&lt;=賃金日額上下限!$D$27),IF(Q8*R8&lt;(賃金日額上下限!$D$27*0.4+基本手当!Q8*0.05),Q8*R8,(賃金日額上下限!$D$27*0.4+基本手当!Q8*0.05)),Q8*R8)</f>
        <v>2061.6</v>
      </c>
      <c r="T8" s="6">
        <f t="shared" si="9"/>
        <v>57724.799999999996</v>
      </c>
      <c r="U8" s="10">
        <f t="shared" si="10"/>
        <v>0.82463999999999993</v>
      </c>
    </row>
    <row r="9" spans="1:21" x14ac:dyDescent="0.4">
      <c r="A9" s="13">
        <v>80000</v>
      </c>
      <c r="B9" s="15">
        <f>IF(A9/30&lt;賃金日額上下限!$B$5,賃金日額上下限!$B$5,IF(A9/30&lt;賃金日額上下限!$B$8,A9/30,賃金日額上下限!$B$8))</f>
        <v>2666.6666666666665</v>
      </c>
      <c r="C9" s="16">
        <f>IF(B9&lt;賃金日額上下限!$D$5,80%,IF(B9&gt;賃金日額上下限!$B$7,50%,((-0.3*B9-0.5*賃金日額上下限!$B$6+0.8*賃金日額上下限!$D$6)/(賃金日額上下限!$D$6-賃金日額上下限!$B$6))))</f>
        <v>0.8</v>
      </c>
      <c r="D9" s="17">
        <f t="shared" si="0"/>
        <v>2133.3333333333335</v>
      </c>
      <c r="E9" s="6">
        <f t="shared" si="1"/>
        <v>59733.333333333336</v>
      </c>
      <c r="F9" s="10">
        <f t="shared" si="2"/>
        <v>0.7466666666666667</v>
      </c>
      <c r="G9" s="15">
        <f>IF(A9/30&lt;賃金日額上下限!$B$12,賃金日額上下限!$B$12,IF(A9/30&lt;賃金日額上下限!$B$15,A9/30,賃金日額上下限!$B$15))</f>
        <v>2666.6666666666665</v>
      </c>
      <c r="H9" s="16">
        <f>IF(G9&lt;賃金日額上下限!$D$12,80%,IF(G9&gt;賃金日額上下限!$B$14,50%,((-0.3*G9-0.5*賃金日額上下限!$B$13+0.8*賃金日額上下限!$D$13)/(賃金日額上下限!$D$13-賃金日額上下限!$B$13))))</f>
        <v>0.8</v>
      </c>
      <c r="I9" s="17">
        <f t="shared" si="3"/>
        <v>2133.3333333333335</v>
      </c>
      <c r="J9" s="6">
        <f t="shared" si="4"/>
        <v>59733.333333333336</v>
      </c>
      <c r="K9" s="10">
        <f t="shared" si="5"/>
        <v>0.7466666666666667</v>
      </c>
      <c r="L9" s="15">
        <f>IF(A9/30&lt;賃金日額上下限!$B$19,賃金日額上下限!$B$19,IF(A9/30&lt;賃金日額上下限!$B$22,A9/30,賃金日額上下限!$B$22))</f>
        <v>2666.6666666666665</v>
      </c>
      <c r="M9" s="16">
        <f>IF(L9&lt;賃金日額上下限!$D$19,80%,IF(L9&gt;賃金日額上下限!$B$21,50%,((-0.3*L9-0.5*賃金日額上下限!$B$20+0.8*賃金日額上下限!$D$20)/(賃金日額上下限!$D$20-賃金日額上下限!$B$20))))</f>
        <v>0.8</v>
      </c>
      <c r="N9" s="17">
        <f t="shared" si="6"/>
        <v>2133.3333333333335</v>
      </c>
      <c r="O9" s="6">
        <f t="shared" si="7"/>
        <v>59733.333333333336</v>
      </c>
      <c r="P9" s="10">
        <f t="shared" si="8"/>
        <v>0.7466666666666667</v>
      </c>
      <c r="Q9" s="15">
        <f>IF(A9/30&lt;賃金日額上下限!$B$26,賃金日額上下限!$B$26,IF(A9/30&lt;賃金日額上下限!$B$29,A9/30,賃金日額上下限!$B$29))</f>
        <v>2666.6666666666665</v>
      </c>
      <c r="R9" s="16">
        <f>IF(Q9&lt;賃金日額上下限!$D$26,80%,IF(Q9&gt;賃金日額上下限!$B$28,45%,((-0.35*Q9-0.45*賃金日額上下限!$B$27+0.8*賃金日額上下限!$D$27)/(賃金日額上下限!$D$27-賃金日額上下限!$B$27))))</f>
        <v>0.8</v>
      </c>
      <c r="S9" s="17">
        <f>IF(AND(賃金日額上下限!$B$27&lt;=Q9,Q9&lt;=賃金日額上下限!$D$27),IF(Q9*R9&lt;(賃金日額上下限!$D$27*0.4+基本手当!Q9*0.05),Q9*R9,(賃金日額上下限!$D$27*0.4+基本手当!Q9*0.05)),Q9*R9)</f>
        <v>2133.3333333333335</v>
      </c>
      <c r="T9" s="6">
        <f t="shared" si="9"/>
        <v>59733.333333333336</v>
      </c>
      <c r="U9" s="10">
        <f t="shared" si="10"/>
        <v>0.7466666666666667</v>
      </c>
    </row>
    <row r="10" spans="1:21" x14ac:dyDescent="0.4">
      <c r="A10" s="13">
        <v>90000</v>
      </c>
      <c r="B10" s="15">
        <f>IF(A10/30&lt;賃金日額上下限!$B$5,賃金日額上下限!$B$5,IF(A10/30&lt;賃金日額上下限!$B$8,A10/30,賃金日額上下限!$B$8))</f>
        <v>3000</v>
      </c>
      <c r="C10" s="16">
        <f>IF(B10&lt;賃金日額上下限!$D$5,80%,IF(B10&gt;賃金日額上下限!$B$7,50%,((-0.3*B10-0.5*賃金日額上下限!$B$6+0.8*賃金日額上下限!$D$6)/(賃金日額上下限!$D$6-賃金日額上下限!$B$6))))</f>
        <v>0.8</v>
      </c>
      <c r="D10" s="17">
        <f t="shared" si="0"/>
        <v>2400</v>
      </c>
      <c r="E10" s="6">
        <f t="shared" si="1"/>
        <v>67200</v>
      </c>
      <c r="F10" s="10">
        <f t="shared" si="2"/>
        <v>0.7466666666666667</v>
      </c>
      <c r="G10" s="15">
        <f>IF(A10/30&lt;賃金日額上下限!$B$12,賃金日額上下限!$B$12,IF(A10/30&lt;賃金日額上下限!$B$15,A10/30,賃金日額上下限!$B$15))</f>
        <v>3000</v>
      </c>
      <c r="H10" s="16">
        <f>IF(G10&lt;賃金日額上下限!$D$12,80%,IF(G10&gt;賃金日額上下限!$B$14,50%,((-0.3*G10-0.5*賃金日額上下限!$B$13+0.8*賃金日額上下限!$D$13)/(賃金日額上下限!$D$13-賃金日額上下限!$B$13))))</f>
        <v>0.8</v>
      </c>
      <c r="I10" s="17">
        <f t="shared" si="3"/>
        <v>2400</v>
      </c>
      <c r="J10" s="6">
        <f t="shared" si="4"/>
        <v>67200</v>
      </c>
      <c r="K10" s="10">
        <f t="shared" si="5"/>
        <v>0.7466666666666667</v>
      </c>
      <c r="L10" s="15">
        <f>IF(A10/30&lt;賃金日額上下限!$B$19,賃金日額上下限!$B$19,IF(A10/30&lt;賃金日額上下限!$B$22,A10/30,賃金日額上下限!$B$22))</f>
        <v>3000</v>
      </c>
      <c r="M10" s="16">
        <f>IF(L10&lt;賃金日額上下限!$D$19,80%,IF(L10&gt;賃金日額上下限!$B$21,50%,((-0.3*L10-0.5*賃金日額上下限!$B$20+0.8*賃金日額上下限!$D$20)/(賃金日額上下限!$D$20-賃金日額上下限!$B$20))))</f>
        <v>0.8</v>
      </c>
      <c r="N10" s="17">
        <f t="shared" si="6"/>
        <v>2400</v>
      </c>
      <c r="O10" s="6">
        <f t="shared" si="7"/>
        <v>67200</v>
      </c>
      <c r="P10" s="10">
        <f t="shared" si="8"/>
        <v>0.7466666666666667</v>
      </c>
      <c r="Q10" s="15">
        <f>IF(A10/30&lt;賃金日額上下限!$B$26,賃金日額上下限!$B$26,IF(A10/30&lt;賃金日額上下限!$B$29,A10/30,賃金日額上下限!$B$29))</f>
        <v>3000</v>
      </c>
      <c r="R10" s="16">
        <f>IF(Q10&lt;賃金日額上下限!$D$26,80%,IF(Q10&gt;賃金日額上下限!$B$28,45%,((-0.35*Q10-0.45*賃金日額上下限!$B$27+0.8*賃金日額上下限!$D$27)/(賃金日額上下限!$D$27-賃金日額上下限!$B$27))))</f>
        <v>0.8</v>
      </c>
      <c r="S10" s="17">
        <f>IF(AND(賃金日額上下限!$B$27&lt;=Q10,Q10&lt;=賃金日額上下限!$D$27),IF(Q10*R10&lt;(賃金日額上下限!$D$27*0.4+基本手当!Q10*0.05),Q10*R10,(賃金日額上下限!$D$27*0.4+基本手当!Q10*0.05)),Q10*R10)</f>
        <v>2400</v>
      </c>
      <c r="T10" s="6">
        <f t="shared" si="9"/>
        <v>67200</v>
      </c>
      <c r="U10" s="10">
        <f t="shared" si="10"/>
        <v>0.7466666666666667</v>
      </c>
    </row>
    <row r="11" spans="1:21" x14ac:dyDescent="0.4">
      <c r="A11" s="13">
        <v>100000</v>
      </c>
      <c r="B11" s="15">
        <f>IF(A11/30&lt;賃金日額上下限!$B$5,賃金日額上下限!$B$5,IF(A11/30&lt;賃金日額上下限!$B$8,A11/30,賃金日額上下限!$B$8))</f>
        <v>3333.3333333333335</v>
      </c>
      <c r="C11" s="16">
        <f>IF(B11&lt;賃金日額上下限!$D$5,80%,IF(B11&gt;賃金日額上下限!$B$7,50%,((-0.3*B11-0.5*賃金日額上下限!$B$6+0.8*賃金日額上下限!$D$6)/(賃金日額上下限!$D$6-賃金日額上下限!$B$6))))</f>
        <v>0.8</v>
      </c>
      <c r="D11" s="17">
        <f t="shared" si="0"/>
        <v>2666.666666666667</v>
      </c>
      <c r="E11" s="6">
        <f t="shared" si="1"/>
        <v>74666.666666666672</v>
      </c>
      <c r="F11" s="10">
        <f t="shared" si="2"/>
        <v>0.7466666666666667</v>
      </c>
      <c r="G11" s="15">
        <f>IF(A11/30&lt;賃金日額上下限!$B$12,賃金日額上下限!$B$12,IF(A11/30&lt;賃金日額上下限!$B$15,A11/30,賃金日額上下限!$B$15))</f>
        <v>3333.3333333333335</v>
      </c>
      <c r="H11" s="16">
        <f>IF(G11&lt;賃金日額上下限!$D$12,80%,IF(G11&gt;賃金日額上下限!$B$14,50%,((-0.3*G11-0.5*賃金日額上下限!$B$13+0.8*賃金日額上下限!$D$13)/(賃金日額上下限!$D$13-賃金日額上下限!$B$13))))</f>
        <v>0.8</v>
      </c>
      <c r="I11" s="17">
        <f t="shared" si="3"/>
        <v>2666.666666666667</v>
      </c>
      <c r="J11" s="6">
        <f t="shared" si="4"/>
        <v>74666.666666666672</v>
      </c>
      <c r="K11" s="10">
        <f t="shared" si="5"/>
        <v>0.7466666666666667</v>
      </c>
      <c r="L11" s="15">
        <f>IF(A11/30&lt;賃金日額上下限!$B$19,賃金日額上下限!$B$19,IF(A11/30&lt;賃金日額上下限!$B$22,A11/30,賃金日額上下限!$B$22))</f>
        <v>3333.3333333333335</v>
      </c>
      <c r="M11" s="16">
        <f>IF(L11&lt;賃金日額上下限!$D$19,80%,IF(L11&gt;賃金日額上下限!$B$21,50%,((-0.3*L11-0.5*賃金日額上下限!$B$20+0.8*賃金日額上下限!$D$20)/(賃金日額上下限!$D$20-賃金日額上下限!$B$20))))</f>
        <v>0.8</v>
      </c>
      <c r="N11" s="17">
        <f t="shared" si="6"/>
        <v>2666.666666666667</v>
      </c>
      <c r="O11" s="6">
        <f t="shared" si="7"/>
        <v>74666.666666666672</v>
      </c>
      <c r="P11" s="10">
        <f t="shared" si="8"/>
        <v>0.7466666666666667</v>
      </c>
      <c r="Q11" s="15">
        <f>IF(A11/30&lt;賃金日額上下限!$B$26,賃金日額上下限!$B$26,IF(A11/30&lt;賃金日額上下限!$B$29,A11/30,賃金日額上下限!$B$29))</f>
        <v>3333.3333333333335</v>
      </c>
      <c r="R11" s="16">
        <f>IF(Q11&lt;賃金日額上下限!$D$26,80%,IF(Q11&gt;賃金日額上下限!$B$28,45%,((-0.35*Q11-0.45*賃金日額上下限!$B$27+0.8*賃金日額上下限!$D$27)/(賃金日額上下限!$D$27-賃金日額上下限!$B$27))))</f>
        <v>0.8</v>
      </c>
      <c r="S11" s="17">
        <f>IF(AND(賃金日額上下限!$B$27&lt;=Q11,Q11&lt;=賃金日額上下限!$D$27),IF(Q11*R11&lt;(賃金日額上下限!$D$27*0.4+基本手当!Q11*0.05),Q11*R11,(賃金日額上下限!$D$27*0.4+基本手当!Q11*0.05)),Q11*R11)</f>
        <v>2666.666666666667</v>
      </c>
      <c r="T11" s="6">
        <f t="shared" si="9"/>
        <v>74666.666666666672</v>
      </c>
      <c r="U11" s="10">
        <f t="shared" si="10"/>
        <v>0.7466666666666667</v>
      </c>
    </row>
    <row r="12" spans="1:21" x14ac:dyDescent="0.4">
      <c r="A12" s="13">
        <v>110000</v>
      </c>
      <c r="B12" s="15">
        <f>IF(A12/30&lt;賃金日額上下限!$B$5,賃金日額上下限!$B$5,IF(A12/30&lt;賃金日額上下限!$B$8,A12/30,賃金日額上下限!$B$8))</f>
        <v>3666.6666666666665</v>
      </c>
      <c r="C12" s="16">
        <f>IF(B12&lt;賃金日額上下限!$D$5,80%,IF(B12&gt;賃金日額上下限!$B$7,50%,((-0.3*B12-0.5*賃金日額上下限!$B$6+0.8*賃金日額上下限!$D$6)/(賃金日額上下限!$D$6-賃金日額上下限!$B$6))))</f>
        <v>0.8</v>
      </c>
      <c r="D12" s="17">
        <f t="shared" si="0"/>
        <v>2933.3333333333335</v>
      </c>
      <c r="E12" s="6">
        <f t="shared" si="1"/>
        <v>82133.333333333343</v>
      </c>
      <c r="F12" s="10">
        <f t="shared" si="2"/>
        <v>0.7466666666666667</v>
      </c>
      <c r="G12" s="15">
        <f>IF(A12/30&lt;賃金日額上下限!$B$12,賃金日額上下限!$B$12,IF(A12/30&lt;賃金日額上下限!$B$15,A12/30,賃金日額上下限!$B$15))</f>
        <v>3666.6666666666665</v>
      </c>
      <c r="H12" s="16">
        <f>IF(G12&lt;賃金日額上下限!$D$12,80%,IF(G12&gt;賃金日額上下限!$B$14,50%,((-0.3*G12-0.5*賃金日額上下限!$B$13+0.8*賃金日額上下限!$D$13)/(賃金日額上下限!$D$13-賃金日額上下限!$B$13))))</f>
        <v>0.8</v>
      </c>
      <c r="I12" s="17">
        <f t="shared" si="3"/>
        <v>2933.3333333333335</v>
      </c>
      <c r="J12" s="6">
        <f t="shared" si="4"/>
        <v>82133.333333333343</v>
      </c>
      <c r="K12" s="10">
        <f t="shared" si="5"/>
        <v>0.7466666666666667</v>
      </c>
      <c r="L12" s="15">
        <f>IF(A12/30&lt;賃金日額上下限!$B$19,賃金日額上下限!$B$19,IF(A12/30&lt;賃金日額上下限!$B$22,A12/30,賃金日額上下限!$B$22))</f>
        <v>3666.6666666666665</v>
      </c>
      <c r="M12" s="16">
        <f>IF(L12&lt;賃金日額上下限!$D$19,80%,IF(L12&gt;賃金日額上下限!$B$21,50%,((-0.3*L12-0.5*賃金日額上下限!$B$20+0.8*賃金日額上下限!$D$20)/(賃金日額上下限!$D$20-賃金日額上下限!$B$20))))</f>
        <v>0.8</v>
      </c>
      <c r="N12" s="17">
        <f t="shared" si="6"/>
        <v>2933.3333333333335</v>
      </c>
      <c r="O12" s="6">
        <f t="shared" si="7"/>
        <v>82133.333333333343</v>
      </c>
      <c r="P12" s="10">
        <f t="shared" si="8"/>
        <v>0.7466666666666667</v>
      </c>
      <c r="Q12" s="15">
        <f>IF(A12/30&lt;賃金日額上下限!$B$26,賃金日額上下限!$B$26,IF(A12/30&lt;賃金日額上下限!$B$29,A12/30,賃金日額上下限!$B$29))</f>
        <v>3666.6666666666665</v>
      </c>
      <c r="R12" s="16">
        <f>IF(Q12&lt;賃金日額上下限!$D$26,80%,IF(Q12&gt;賃金日額上下限!$B$28,45%,((-0.35*Q12-0.45*賃金日額上下限!$B$27+0.8*賃金日額上下限!$D$27)/(賃金日額上下限!$D$27-賃金日額上下限!$B$27))))</f>
        <v>0.8</v>
      </c>
      <c r="S12" s="17">
        <f>IF(AND(賃金日額上下限!$B$27&lt;=Q12,Q12&lt;=賃金日額上下限!$D$27),IF(Q12*R12&lt;(賃金日額上下限!$D$27*0.4+基本手当!Q12*0.05),Q12*R12,(賃金日額上下限!$D$27*0.4+基本手当!Q12*0.05)),Q12*R12)</f>
        <v>2933.3333333333335</v>
      </c>
      <c r="T12" s="6">
        <f t="shared" si="9"/>
        <v>82133.333333333343</v>
      </c>
      <c r="U12" s="10">
        <f t="shared" si="10"/>
        <v>0.7466666666666667</v>
      </c>
    </row>
    <row r="13" spans="1:21" x14ac:dyDescent="0.4">
      <c r="A13" s="13">
        <v>120000</v>
      </c>
      <c r="B13" s="15">
        <f>IF(A13/30&lt;賃金日額上下限!$B$5,賃金日額上下限!$B$5,IF(A13/30&lt;賃金日額上下限!$B$8,A13/30,賃金日額上下限!$B$8))</f>
        <v>4000</v>
      </c>
      <c r="C13" s="16">
        <f>IF(B13&lt;賃金日額上下限!$D$5,80%,IF(B13&gt;賃金日額上下限!$B$7,50%,((-0.3*B13-0.5*賃金日額上下限!$B$6+0.8*賃金日額上下限!$D$6)/(賃金日額上下限!$D$6-賃金日額上下限!$B$6))))</f>
        <v>0.8</v>
      </c>
      <c r="D13" s="17">
        <f t="shared" si="0"/>
        <v>3200</v>
      </c>
      <c r="E13" s="6">
        <f t="shared" si="1"/>
        <v>89600</v>
      </c>
      <c r="F13" s="10">
        <f t="shared" si="2"/>
        <v>0.7466666666666667</v>
      </c>
      <c r="G13" s="15">
        <f>IF(A13/30&lt;賃金日額上下限!$B$12,賃金日額上下限!$B$12,IF(A13/30&lt;賃金日額上下限!$B$15,A13/30,賃金日額上下限!$B$15))</f>
        <v>4000</v>
      </c>
      <c r="H13" s="16">
        <f>IF(G13&lt;賃金日額上下限!$D$12,80%,IF(G13&gt;賃金日額上下限!$B$14,50%,((-0.3*G13-0.5*賃金日額上下限!$B$13+0.8*賃金日額上下限!$D$13)/(賃金日額上下限!$D$13-賃金日額上下限!$B$13))))</f>
        <v>0.8</v>
      </c>
      <c r="I13" s="17">
        <f t="shared" si="3"/>
        <v>3200</v>
      </c>
      <c r="J13" s="6">
        <f t="shared" si="4"/>
        <v>89600</v>
      </c>
      <c r="K13" s="10">
        <f t="shared" si="5"/>
        <v>0.7466666666666667</v>
      </c>
      <c r="L13" s="15">
        <f>IF(A13/30&lt;賃金日額上下限!$B$19,賃金日額上下限!$B$19,IF(A13/30&lt;賃金日額上下限!$B$22,A13/30,賃金日額上下限!$B$22))</f>
        <v>4000</v>
      </c>
      <c r="M13" s="16">
        <f>IF(L13&lt;賃金日額上下限!$D$19,80%,IF(L13&gt;賃金日額上下限!$B$21,50%,((-0.3*L13-0.5*賃金日額上下限!$B$20+0.8*賃金日額上下限!$D$20)/(賃金日額上下限!$D$20-賃金日額上下限!$B$20))))</f>
        <v>0.8</v>
      </c>
      <c r="N13" s="17">
        <f t="shared" si="6"/>
        <v>3200</v>
      </c>
      <c r="O13" s="6">
        <f t="shared" si="7"/>
        <v>89600</v>
      </c>
      <c r="P13" s="10">
        <f t="shared" si="8"/>
        <v>0.7466666666666667</v>
      </c>
      <c r="Q13" s="15">
        <f>IF(A13/30&lt;賃金日額上下限!$B$26,賃金日額上下限!$B$26,IF(A13/30&lt;賃金日額上下限!$B$29,A13/30,賃金日額上下限!$B$29))</f>
        <v>4000</v>
      </c>
      <c r="R13" s="16">
        <f>IF(Q13&lt;賃金日額上下限!$D$26,80%,IF(Q13&gt;賃金日額上下限!$B$28,45%,((-0.35*Q13-0.45*賃金日額上下限!$B$27+0.8*賃金日額上下限!$D$27)/(賃金日額上下限!$D$27-賃金日額上下限!$B$27))))</f>
        <v>0.8</v>
      </c>
      <c r="S13" s="17">
        <f>IF(AND(賃金日額上下限!$B$27&lt;=Q13,Q13&lt;=賃金日額上下限!$D$27),IF(Q13*R13&lt;(賃金日額上下限!$D$27*0.4+基本手当!Q13*0.05),Q13*R13,(賃金日額上下限!$D$27*0.4+基本手当!Q13*0.05)),Q13*R13)</f>
        <v>3200</v>
      </c>
      <c r="T13" s="6">
        <f t="shared" si="9"/>
        <v>89600</v>
      </c>
      <c r="U13" s="10">
        <f t="shared" si="10"/>
        <v>0.7466666666666667</v>
      </c>
    </row>
    <row r="14" spans="1:21" x14ac:dyDescent="0.4">
      <c r="A14" s="13">
        <v>130000</v>
      </c>
      <c r="B14" s="15">
        <f>IF(A14/30&lt;賃金日額上下限!$B$5,賃金日額上下限!$B$5,IF(A14/30&lt;賃金日額上下限!$B$8,A14/30,賃金日額上下限!$B$8))</f>
        <v>4333.333333333333</v>
      </c>
      <c r="C14" s="16">
        <f>IF(B14&lt;賃金日額上下限!$D$5,80%,IF(B14&gt;賃金日額上下限!$B$7,50%,((-0.3*B14-0.5*賃金日額上下限!$B$6+0.8*賃金日額上下限!$D$6)/(賃金日額上下限!$D$6-賃金日額上下限!$B$6))))</f>
        <v>0.8</v>
      </c>
      <c r="D14" s="17">
        <f t="shared" si="0"/>
        <v>3466.6666666666665</v>
      </c>
      <c r="E14" s="6">
        <f t="shared" si="1"/>
        <v>97066.666666666657</v>
      </c>
      <c r="F14" s="10">
        <f t="shared" si="2"/>
        <v>0.74666666666666659</v>
      </c>
      <c r="G14" s="15">
        <f>IF(A14/30&lt;賃金日額上下限!$B$12,賃金日額上下限!$B$12,IF(A14/30&lt;賃金日額上下限!$B$15,A14/30,賃金日額上下限!$B$15))</f>
        <v>4333.333333333333</v>
      </c>
      <c r="H14" s="16">
        <f>IF(G14&lt;賃金日額上下限!$D$12,80%,IF(G14&gt;賃金日額上下限!$B$14,50%,((-0.3*G14-0.5*賃金日額上下限!$B$13+0.8*賃金日額上下限!$D$13)/(賃金日額上下限!$D$13-賃金日額上下限!$B$13))))</f>
        <v>0.8</v>
      </c>
      <c r="I14" s="17">
        <f t="shared" si="3"/>
        <v>3466.6666666666665</v>
      </c>
      <c r="J14" s="6">
        <f t="shared" si="4"/>
        <v>97066.666666666657</v>
      </c>
      <c r="K14" s="10">
        <f t="shared" si="5"/>
        <v>0.74666666666666659</v>
      </c>
      <c r="L14" s="15">
        <f>IF(A14/30&lt;賃金日額上下限!$B$19,賃金日額上下限!$B$19,IF(A14/30&lt;賃金日額上下限!$B$22,A14/30,賃金日額上下限!$B$22))</f>
        <v>4333.333333333333</v>
      </c>
      <c r="M14" s="16">
        <f>IF(L14&lt;賃金日額上下限!$D$19,80%,IF(L14&gt;賃金日額上下限!$B$21,50%,((-0.3*L14-0.5*賃金日額上下限!$B$20+0.8*賃金日額上下限!$D$20)/(賃金日額上下限!$D$20-賃金日額上下限!$B$20))))</f>
        <v>0.8</v>
      </c>
      <c r="N14" s="17">
        <f t="shared" si="6"/>
        <v>3466.6666666666665</v>
      </c>
      <c r="O14" s="6">
        <f t="shared" si="7"/>
        <v>97066.666666666657</v>
      </c>
      <c r="P14" s="10">
        <f t="shared" si="8"/>
        <v>0.74666666666666659</v>
      </c>
      <c r="Q14" s="15">
        <f>IF(A14/30&lt;賃金日額上下限!$B$26,賃金日額上下限!$B$26,IF(A14/30&lt;賃金日額上下限!$B$29,A14/30,賃金日額上下限!$B$29))</f>
        <v>4333.333333333333</v>
      </c>
      <c r="R14" s="16">
        <f>IF(Q14&lt;賃金日額上下限!$D$26,80%,IF(Q14&gt;賃金日額上下限!$B$28,45%,((-0.35*Q14-0.45*賃金日額上下限!$B$27+0.8*賃金日額上下限!$D$27)/(賃金日額上下限!$D$27-賃金日額上下限!$B$27))))</f>
        <v>0.8</v>
      </c>
      <c r="S14" s="17">
        <f>IF(AND(賃金日額上下限!$B$27&lt;=Q14,Q14&lt;=賃金日額上下限!$D$27),IF(Q14*R14&lt;(賃金日額上下限!$D$27*0.4+基本手当!Q14*0.05),Q14*R14,(賃金日額上下限!$D$27*0.4+基本手当!Q14*0.05)),Q14*R14)</f>
        <v>3466.6666666666665</v>
      </c>
      <c r="T14" s="6">
        <f t="shared" si="9"/>
        <v>97066.666666666657</v>
      </c>
      <c r="U14" s="10">
        <f t="shared" si="10"/>
        <v>0.74666666666666659</v>
      </c>
    </row>
    <row r="15" spans="1:21" x14ac:dyDescent="0.4">
      <c r="A15" s="13">
        <v>140000</v>
      </c>
      <c r="B15" s="15">
        <f>IF(A15/30&lt;賃金日額上下限!$B$5,賃金日額上下限!$B$5,IF(A15/30&lt;賃金日額上下限!$B$8,A15/30,賃金日額上下限!$B$8))</f>
        <v>4666.666666666667</v>
      </c>
      <c r="C15" s="16">
        <f>IF(B15&lt;賃金日額上下限!$D$5,80%,IF(B15&gt;賃金日額上下限!$B$7,50%,((-0.3*B15-0.5*賃金日額上下限!$B$6+0.8*賃金日額上下限!$D$6)/(賃金日額上下限!$D$6-賃金日額上下限!$B$6))))</f>
        <v>0.8</v>
      </c>
      <c r="D15" s="17">
        <f t="shared" si="0"/>
        <v>3733.3333333333339</v>
      </c>
      <c r="E15" s="6">
        <f t="shared" si="1"/>
        <v>104533.33333333334</v>
      </c>
      <c r="F15" s="10">
        <f t="shared" si="2"/>
        <v>0.7466666666666667</v>
      </c>
      <c r="G15" s="15">
        <f>IF(A15/30&lt;賃金日額上下限!$B$12,賃金日額上下限!$B$12,IF(A15/30&lt;賃金日額上下限!$B$15,A15/30,賃金日額上下限!$B$15))</f>
        <v>4666.666666666667</v>
      </c>
      <c r="H15" s="16">
        <f>IF(G15&lt;賃金日額上下限!$D$12,80%,IF(G15&gt;賃金日額上下限!$B$14,50%,((-0.3*G15-0.5*賃金日額上下限!$B$13+0.8*賃金日額上下限!$D$13)/(賃金日額上下限!$D$13-賃金日額上下限!$B$13))))</f>
        <v>0.8</v>
      </c>
      <c r="I15" s="17">
        <f t="shared" si="3"/>
        <v>3733.3333333333339</v>
      </c>
      <c r="J15" s="6">
        <f t="shared" si="4"/>
        <v>104533.33333333334</v>
      </c>
      <c r="K15" s="10">
        <f t="shared" si="5"/>
        <v>0.7466666666666667</v>
      </c>
      <c r="L15" s="15">
        <f>IF(A15/30&lt;賃金日額上下限!$B$19,賃金日額上下限!$B$19,IF(A15/30&lt;賃金日額上下限!$B$22,A15/30,賃金日額上下限!$B$22))</f>
        <v>4666.666666666667</v>
      </c>
      <c r="M15" s="16">
        <f>IF(L15&lt;賃金日額上下限!$D$19,80%,IF(L15&gt;賃金日額上下限!$B$21,50%,((-0.3*L15-0.5*賃金日額上下限!$B$20+0.8*賃金日額上下限!$D$20)/(賃金日額上下限!$D$20-賃金日額上下限!$B$20))))</f>
        <v>0.8</v>
      </c>
      <c r="N15" s="17">
        <f t="shared" si="6"/>
        <v>3733.3333333333339</v>
      </c>
      <c r="O15" s="6">
        <f t="shared" si="7"/>
        <v>104533.33333333334</v>
      </c>
      <c r="P15" s="10">
        <f t="shared" si="8"/>
        <v>0.7466666666666667</v>
      </c>
      <c r="Q15" s="15">
        <f>IF(A15/30&lt;賃金日額上下限!$B$26,賃金日額上下限!$B$26,IF(A15/30&lt;賃金日額上下限!$B$29,A15/30,賃金日額上下限!$B$29))</f>
        <v>4666.666666666667</v>
      </c>
      <c r="R15" s="16">
        <f>IF(Q15&lt;賃金日額上下限!$D$26,80%,IF(Q15&gt;賃金日額上下限!$B$28,45%,((-0.35*Q15-0.45*賃金日額上下限!$B$27+0.8*賃金日額上下限!$D$27)/(賃金日額上下限!$D$27-賃金日額上下限!$B$27))))</f>
        <v>0.8</v>
      </c>
      <c r="S15" s="17">
        <f>IF(AND(賃金日額上下限!$B$27&lt;=Q15,Q15&lt;=賃金日額上下限!$D$27),IF(Q15*R15&lt;(賃金日額上下限!$D$27*0.4+基本手当!Q15*0.05),Q15*R15,(賃金日額上下限!$D$27*0.4+基本手当!Q15*0.05)),Q15*R15)</f>
        <v>3733.3333333333339</v>
      </c>
      <c r="T15" s="6">
        <f t="shared" si="9"/>
        <v>104533.33333333334</v>
      </c>
      <c r="U15" s="10">
        <f t="shared" si="10"/>
        <v>0.7466666666666667</v>
      </c>
    </row>
    <row r="16" spans="1:21" x14ac:dyDescent="0.4">
      <c r="A16" s="13">
        <v>150000</v>
      </c>
      <c r="B16" s="15">
        <f>IF(A16/30&lt;賃金日額上下限!$B$5,賃金日額上下限!$B$5,IF(A16/30&lt;賃金日額上下限!$B$8,A16/30,賃金日額上下限!$B$8))</f>
        <v>5000</v>
      </c>
      <c r="C16" s="16">
        <f>IF(B16&lt;賃金日額上下限!$D$5,80%,IF(B16&gt;賃金日額上下限!$B$7,50%,((-0.3*B16-0.5*賃金日額上下限!$B$6+0.8*賃金日額上下限!$D$6)/(賃金日額上下限!$D$6-賃金日額上下限!$B$6))))</f>
        <v>0.79876203576341132</v>
      </c>
      <c r="D16" s="17">
        <f t="shared" si="0"/>
        <v>3993.8101788170566</v>
      </c>
      <c r="E16" s="6">
        <f t="shared" si="1"/>
        <v>111826.68500687758</v>
      </c>
      <c r="F16" s="10">
        <f t="shared" si="2"/>
        <v>0.7455112333791839</v>
      </c>
      <c r="G16" s="15">
        <f>IF(A16/30&lt;賃金日額上下限!$B$12,賃金日額上下限!$B$12,IF(A16/30&lt;賃金日額上下限!$B$15,A16/30,賃金日額上下限!$B$15))</f>
        <v>5000</v>
      </c>
      <c r="H16" s="16">
        <f>IF(G16&lt;賃金日額上下限!$D$12,80%,IF(G16&gt;賃金日額上下限!$B$14,50%,((-0.3*G16-0.5*賃金日額上下限!$B$13+0.8*賃金日額上下限!$D$13)/(賃金日額上下限!$D$13-賃金日額上下限!$B$13))))</f>
        <v>0.79876203576341132</v>
      </c>
      <c r="I16" s="17">
        <f t="shared" si="3"/>
        <v>3993.8101788170566</v>
      </c>
      <c r="J16" s="6">
        <f t="shared" si="4"/>
        <v>111826.68500687758</v>
      </c>
      <c r="K16" s="10">
        <f t="shared" si="5"/>
        <v>0.7455112333791839</v>
      </c>
      <c r="L16" s="15">
        <f>IF(A16/30&lt;賃金日額上下限!$B$19,賃金日額上下限!$B$19,IF(A16/30&lt;賃金日額上下限!$B$22,A16/30,賃金日額上下限!$B$22))</f>
        <v>5000</v>
      </c>
      <c r="M16" s="16">
        <f>IF(L16&lt;賃金日額上下限!$D$19,80%,IF(L16&gt;賃金日額上下限!$B$21,50%,((-0.3*L16-0.5*賃金日額上下限!$B$20+0.8*賃金日額上下限!$D$20)/(賃金日額上下限!$D$20-賃金日額上下限!$B$20))))</f>
        <v>0.79876203576341132</v>
      </c>
      <c r="N16" s="17">
        <f t="shared" si="6"/>
        <v>3993.8101788170566</v>
      </c>
      <c r="O16" s="6">
        <f t="shared" si="7"/>
        <v>111826.68500687758</v>
      </c>
      <c r="P16" s="10">
        <f t="shared" si="8"/>
        <v>0.7455112333791839</v>
      </c>
      <c r="Q16" s="15">
        <f>IF(A16/30&lt;賃金日額上下限!$B$26,賃金日額上下限!$B$26,IF(A16/30&lt;賃金日額上下限!$B$29,A16/30,賃金日額上下限!$B$29))</f>
        <v>5000</v>
      </c>
      <c r="R16" s="16">
        <f>IF(Q16&lt;賃金日額上下限!$D$26,80%,IF(Q16&gt;賃金日額上下限!$B$28,45%,((-0.35*Q16-0.45*賃金日額上下限!$B$27+0.8*賃金日額上下限!$D$27)/(賃金日額上下限!$D$27-賃金日額上下限!$B$27))))</f>
        <v>0.79825870646766173</v>
      </c>
      <c r="S16" s="17">
        <f>IF(AND(賃金日額上下限!$B$27&lt;=Q16,Q16&lt;=賃金日額上下限!$D$27),IF(Q16*R16&lt;(賃金日額上下限!$D$27*0.4+基本手当!Q16*0.05),Q16*R16,(賃金日額上下限!$D$27*0.4+基本手当!Q16*0.05)),Q16*R16)</f>
        <v>3991.2935323383085</v>
      </c>
      <c r="T16" s="6">
        <f t="shared" si="9"/>
        <v>111756.21890547263</v>
      </c>
      <c r="U16" s="10">
        <f t="shared" si="10"/>
        <v>0.74504145936981758</v>
      </c>
    </row>
    <row r="17" spans="1:21" x14ac:dyDescent="0.4">
      <c r="A17" s="13">
        <v>160000</v>
      </c>
      <c r="B17" s="15">
        <f>IF(A17/30&lt;賃金日額上下限!$B$5,賃金日額上下限!$B$5,IF(A17/30&lt;賃金日額上下限!$B$8,A17/30,賃金日額上下限!$B$8))</f>
        <v>5333.333333333333</v>
      </c>
      <c r="C17" s="16">
        <f>IF(B17&lt;賃金日額上下限!$D$5,80%,IF(B17&gt;賃金日額上下限!$B$7,50%,((-0.3*B17-0.5*賃金日額上下限!$B$6+0.8*賃金日額上下限!$D$6)/(賃金日額上下限!$D$6-賃金日額上下限!$B$6))))</f>
        <v>0.78500687757909215</v>
      </c>
      <c r="D17" s="17">
        <f t="shared" si="0"/>
        <v>4186.7033470884917</v>
      </c>
      <c r="E17" s="6">
        <f t="shared" si="1"/>
        <v>117227.69371847776</v>
      </c>
      <c r="F17" s="10">
        <f t="shared" si="2"/>
        <v>0.73267308574048606</v>
      </c>
      <c r="G17" s="15">
        <f>IF(A17/30&lt;賃金日額上下限!$B$12,賃金日額上下限!$B$12,IF(A17/30&lt;賃金日額上下限!$B$15,A17/30,賃金日額上下限!$B$15))</f>
        <v>5333.333333333333</v>
      </c>
      <c r="H17" s="16">
        <f>IF(G17&lt;賃金日額上下限!$D$12,80%,IF(G17&gt;賃金日額上下限!$B$14,50%,((-0.3*G17-0.5*賃金日額上下限!$B$13+0.8*賃金日額上下限!$D$13)/(賃金日額上下限!$D$13-賃金日額上下限!$B$13))))</f>
        <v>0.78500687757909215</v>
      </c>
      <c r="I17" s="17">
        <f t="shared" si="3"/>
        <v>4186.7033470884917</v>
      </c>
      <c r="J17" s="6">
        <f t="shared" si="4"/>
        <v>117227.69371847776</v>
      </c>
      <c r="K17" s="10">
        <f t="shared" si="5"/>
        <v>0.73267308574048606</v>
      </c>
      <c r="L17" s="15">
        <f>IF(A17/30&lt;賃金日額上下限!$B$19,賃金日額上下限!$B$19,IF(A17/30&lt;賃金日額上下限!$B$22,A17/30,賃金日額上下限!$B$22))</f>
        <v>5333.333333333333</v>
      </c>
      <c r="M17" s="16">
        <f>IF(L17&lt;賃金日額上下限!$D$19,80%,IF(L17&gt;賃金日額上下限!$B$21,50%,((-0.3*L17-0.5*賃金日額上下限!$B$20+0.8*賃金日額上下限!$D$20)/(賃金日額上下限!$D$20-賃金日額上下限!$B$20))))</f>
        <v>0.78500687757909215</v>
      </c>
      <c r="N17" s="17">
        <f t="shared" si="6"/>
        <v>4186.7033470884917</v>
      </c>
      <c r="O17" s="6">
        <f t="shared" si="7"/>
        <v>117227.69371847776</v>
      </c>
      <c r="P17" s="10">
        <f t="shared" si="8"/>
        <v>0.73267308574048606</v>
      </c>
      <c r="Q17" s="15">
        <f>IF(A17/30&lt;賃金日額上下限!$B$26,賃金日額上下限!$B$26,IF(A17/30&lt;賃金日額上下限!$B$29,A17/30,賃金日額上下限!$B$29))</f>
        <v>5333.333333333333</v>
      </c>
      <c r="R17" s="16">
        <f>IF(Q17&lt;賃金日額上下限!$D$26,80%,IF(Q17&gt;賃金日額上下限!$B$28,45%,((-0.35*Q17-0.45*賃金日額上下限!$B$27+0.8*賃金日額上下限!$D$27)/(賃金日額上下限!$D$27-賃金日額上下限!$B$27))))</f>
        <v>0.77891100055279172</v>
      </c>
      <c r="S17" s="17">
        <f>IF(AND(賃金日額上下限!$B$27&lt;=Q17,Q17&lt;=賃金日額上下限!$D$27),IF(Q17*R17&lt;(賃金日額上下限!$D$27*0.4+基本手当!Q17*0.05),Q17*R17,(賃金日額上下限!$D$27*0.4+基本手当!Q17*0.05)),Q17*R17)</f>
        <v>4154.1920029482226</v>
      </c>
      <c r="T17" s="6">
        <f t="shared" si="9"/>
        <v>116317.37608255024</v>
      </c>
      <c r="U17" s="10">
        <f t="shared" si="10"/>
        <v>0.72698360051593902</v>
      </c>
    </row>
    <row r="18" spans="1:21" x14ac:dyDescent="0.4">
      <c r="A18" s="13">
        <v>170000</v>
      </c>
      <c r="B18" s="15">
        <f>IF(A18/30&lt;賃金日額上下限!$B$5,賃金日額上下限!$B$5,IF(A18/30&lt;賃金日額上下限!$B$8,A18/30,賃金日額上下限!$B$8))</f>
        <v>5666.666666666667</v>
      </c>
      <c r="C18" s="16">
        <f>IF(B18&lt;賃金日額上下限!$D$5,80%,IF(B18&gt;賃金日額上下限!$B$7,50%,((-0.3*B18-0.5*賃金日額上下限!$B$6+0.8*賃金日額上下限!$D$6)/(賃金日額上下限!$D$6-賃金日額上下限!$B$6))))</f>
        <v>0.77125171939477299</v>
      </c>
      <c r="D18" s="17">
        <f t="shared" si="0"/>
        <v>4370.4264099037136</v>
      </c>
      <c r="E18" s="6">
        <f t="shared" si="1"/>
        <v>122371.93947730398</v>
      </c>
      <c r="F18" s="10">
        <f t="shared" si="2"/>
        <v>0.71983493810178811</v>
      </c>
      <c r="G18" s="15">
        <f>IF(A18/30&lt;賃金日額上下限!$B$12,賃金日額上下限!$B$12,IF(A18/30&lt;賃金日額上下限!$B$15,A18/30,賃金日額上下限!$B$15))</f>
        <v>5666.666666666667</v>
      </c>
      <c r="H18" s="16">
        <f>IF(G18&lt;賃金日額上下限!$D$12,80%,IF(G18&gt;賃金日額上下限!$B$14,50%,((-0.3*G18-0.5*賃金日額上下限!$B$13+0.8*賃金日額上下限!$D$13)/(賃金日額上下限!$D$13-賃金日額上下限!$B$13))))</f>
        <v>0.77125171939477299</v>
      </c>
      <c r="I18" s="17">
        <f t="shared" si="3"/>
        <v>4370.4264099037136</v>
      </c>
      <c r="J18" s="6">
        <f t="shared" si="4"/>
        <v>122371.93947730398</v>
      </c>
      <c r="K18" s="10">
        <f t="shared" si="5"/>
        <v>0.71983493810178811</v>
      </c>
      <c r="L18" s="15">
        <f>IF(A18/30&lt;賃金日額上下限!$B$19,賃金日額上下限!$B$19,IF(A18/30&lt;賃金日額上下限!$B$22,A18/30,賃金日額上下限!$B$22))</f>
        <v>5666.666666666667</v>
      </c>
      <c r="M18" s="16">
        <f>IF(L18&lt;賃金日額上下限!$D$19,80%,IF(L18&gt;賃金日額上下限!$B$21,50%,((-0.3*L18-0.5*賃金日額上下限!$B$20+0.8*賃金日額上下限!$D$20)/(賃金日額上下限!$D$20-賃金日額上下限!$B$20))))</f>
        <v>0.77125171939477299</v>
      </c>
      <c r="N18" s="17">
        <f t="shared" si="6"/>
        <v>4370.4264099037136</v>
      </c>
      <c r="O18" s="6">
        <f t="shared" si="7"/>
        <v>122371.93947730398</v>
      </c>
      <c r="P18" s="10">
        <f t="shared" si="8"/>
        <v>0.71983493810178811</v>
      </c>
      <c r="Q18" s="15">
        <f>IF(A18/30&lt;賃金日額上下限!$B$26,賃金日額上下限!$B$26,IF(A18/30&lt;賃金日額上下限!$B$29,A18/30,賃金日額上下限!$B$29))</f>
        <v>5666.666666666667</v>
      </c>
      <c r="R18" s="16">
        <f>IF(Q18&lt;賃金日額上下限!$D$26,80%,IF(Q18&gt;賃金日額上下限!$B$28,45%,((-0.35*Q18-0.45*賃金日額上下限!$B$27+0.8*賃金日額上下限!$D$27)/(賃金日額上下限!$D$27-賃金日額上下限!$B$27))))</f>
        <v>0.7595632946379216</v>
      </c>
      <c r="S18" s="17">
        <f>IF(AND(賃金日額上下限!$B$27&lt;=Q18,Q18&lt;=賃金日額上下限!$D$27),IF(Q18*R18&lt;(賃金日額上下限!$D$27*0.4+基本手当!Q18*0.05),Q18*R18,(賃金日額上下限!$D$27*0.4+基本手当!Q18*0.05)),Q18*R18)</f>
        <v>4304.1920029482226</v>
      </c>
      <c r="T18" s="6">
        <f t="shared" si="9"/>
        <v>120517.37608255024</v>
      </c>
      <c r="U18" s="10">
        <f t="shared" si="10"/>
        <v>0.70892574166206024</v>
      </c>
    </row>
    <row r="19" spans="1:21" x14ac:dyDescent="0.4">
      <c r="A19" s="13">
        <v>180000</v>
      </c>
      <c r="B19" s="15">
        <f>IF(A19/30&lt;賃金日額上下限!$B$5,賃金日額上下限!$B$5,IF(A19/30&lt;賃金日額上下限!$B$8,A19/30,賃金日額上下限!$B$8))</f>
        <v>6000</v>
      </c>
      <c r="C19" s="16">
        <f>IF(B19&lt;賃金日額上下限!$D$5,80%,IF(B19&gt;賃金日額上下限!$B$7,50%,((-0.3*B19-0.5*賃金日額上下限!$B$6+0.8*賃金日額上下限!$D$6)/(賃金日額上下限!$D$6-賃金日額上下限!$B$6))))</f>
        <v>0.75749656121045394</v>
      </c>
      <c r="D19" s="17">
        <f t="shared" si="0"/>
        <v>4544.9793672627238</v>
      </c>
      <c r="E19" s="6">
        <f t="shared" si="1"/>
        <v>127259.42228335627</v>
      </c>
      <c r="F19" s="10">
        <f t="shared" si="2"/>
        <v>0.70699679046309039</v>
      </c>
      <c r="G19" s="15">
        <f>IF(A19/30&lt;賃金日額上下限!$B$12,賃金日額上下限!$B$12,IF(A19/30&lt;賃金日額上下限!$B$15,A19/30,賃金日額上下限!$B$15))</f>
        <v>6000</v>
      </c>
      <c r="H19" s="16">
        <f>IF(G19&lt;賃金日額上下限!$D$12,80%,IF(G19&gt;賃金日額上下限!$B$14,50%,((-0.3*G19-0.5*賃金日額上下限!$B$13+0.8*賃金日額上下限!$D$13)/(賃金日額上下限!$D$13-賃金日額上下限!$B$13))))</f>
        <v>0.75749656121045394</v>
      </c>
      <c r="I19" s="17">
        <f t="shared" si="3"/>
        <v>4544.9793672627238</v>
      </c>
      <c r="J19" s="6">
        <f t="shared" si="4"/>
        <v>127259.42228335627</v>
      </c>
      <c r="K19" s="10">
        <f t="shared" si="5"/>
        <v>0.70699679046309039</v>
      </c>
      <c r="L19" s="15">
        <f>IF(A19/30&lt;賃金日額上下限!$B$19,賃金日額上下限!$B$19,IF(A19/30&lt;賃金日額上下限!$B$22,A19/30,賃金日額上下限!$B$22))</f>
        <v>6000</v>
      </c>
      <c r="M19" s="16">
        <f>IF(L19&lt;賃金日額上下限!$D$19,80%,IF(L19&gt;賃金日額上下限!$B$21,50%,((-0.3*L19-0.5*賃金日額上下限!$B$20+0.8*賃金日額上下限!$D$20)/(賃金日額上下限!$D$20-賃金日額上下限!$B$20))))</f>
        <v>0.75749656121045394</v>
      </c>
      <c r="N19" s="17">
        <f t="shared" si="6"/>
        <v>4544.9793672627238</v>
      </c>
      <c r="O19" s="6">
        <f t="shared" si="7"/>
        <v>127259.42228335627</v>
      </c>
      <c r="P19" s="10">
        <f t="shared" si="8"/>
        <v>0.70699679046309039</v>
      </c>
      <c r="Q19" s="15">
        <f>IF(A19/30&lt;賃金日額上下限!$B$26,賃金日額上下限!$B$26,IF(A19/30&lt;賃金日額上下限!$B$29,A19/30,賃金日額上下限!$B$29))</f>
        <v>6000</v>
      </c>
      <c r="R19" s="16">
        <f>IF(Q19&lt;賃金日額上下限!$D$26,80%,IF(Q19&gt;賃金日額上下限!$B$28,45%,((-0.35*Q19-0.45*賃金日額上下限!$B$27+0.8*賃金日額上下限!$D$27)/(賃金日額上下限!$D$27-賃金日額上下限!$B$27))))</f>
        <v>0.74021558872305138</v>
      </c>
      <c r="S19" s="17">
        <f>IF(AND(賃金日額上下限!$B$27&lt;=Q19,Q19&lt;=賃金日額上下限!$D$27),IF(Q19*R19&lt;(賃金日額上下限!$D$27*0.4+基本手当!Q19*0.05),Q19*R19,(賃金日額上下限!$D$27*0.4+基本手当!Q19*0.05)),Q19*R19)</f>
        <v>4441.2935323383081</v>
      </c>
      <c r="T19" s="6">
        <f t="shared" si="9"/>
        <v>124356.21890547263</v>
      </c>
      <c r="U19" s="10">
        <f t="shared" si="10"/>
        <v>0.69086788280818134</v>
      </c>
    </row>
    <row r="20" spans="1:21" x14ac:dyDescent="0.4">
      <c r="A20" s="13">
        <v>190000</v>
      </c>
      <c r="B20" s="15">
        <f>IF(A20/30&lt;賃金日額上下限!$B$5,賃金日額上下限!$B$5,IF(A20/30&lt;賃金日額上下限!$B$8,A20/30,賃金日額上下限!$B$8))</f>
        <v>6333.333333333333</v>
      </c>
      <c r="C20" s="16">
        <f>IF(B20&lt;賃金日額上下限!$D$5,80%,IF(B20&gt;賃金日額上下限!$B$7,50%,((-0.3*B20-0.5*賃金日額上下限!$B$6+0.8*賃金日額上下限!$D$6)/(賃金日額上下限!$D$6-賃金日額上下限!$B$6))))</f>
        <v>0.74374140302613478</v>
      </c>
      <c r="D20" s="17">
        <f t="shared" si="0"/>
        <v>4710.3622191655204</v>
      </c>
      <c r="E20" s="6">
        <f t="shared" si="1"/>
        <v>131890.14213663456</v>
      </c>
      <c r="F20" s="10">
        <f t="shared" si="2"/>
        <v>0.69415864282439244</v>
      </c>
      <c r="G20" s="15">
        <f>IF(A20/30&lt;賃金日額上下限!$B$12,賃金日額上下限!$B$12,IF(A20/30&lt;賃金日額上下限!$B$15,A20/30,賃金日額上下限!$B$15))</f>
        <v>6333.333333333333</v>
      </c>
      <c r="H20" s="16">
        <f>IF(G20&lt;賃金日額上下限!$D$12,80%,IF(G20&gt;賃金日額上下限!$B$14,50%,((-0.3*G20-0.5*賃金日額上下限!$B$13+0.8*賃金日額上下限!$D$13)/(賃金日額上下限!$D$13-賃金日額上下限!$B$13))))</f>
        <v>0.74374140302613478</v>
      </c>
      <c r="I20" s="17">
        <f t="shared" si="3"/>
        <v>4710.3622191655204</v>
      </c>
      <c r="J20" s="6">
        <f t="shared" si="4"/>
        <v>131890.14213663456</v>
      </c>
      <c r="K20" s="10">
        <f t="shared" si="5"/>
        <v>0.69415864282439244</v>
      </c>
      <c r="L20" s="15">
        <f>IF(A20/30&lt;賃金日額上下限!$B$19,賃金日額上下限!$B$19,IF(A20/30&lt;賃金日額上下限!$B$22,A20/30,賃金日額上下限!$B$22))</f>
        <v>6333.333333333333</v>
      </c>
      <c r="M20" s="16">
        <f>IF(L20&lt;賃金日額上下限!$D$19,80%,IF(L20&gt;賃金日額上下限!$B$21,50%,((-0.3*L20-0.5*賃金日額上下限!$B$20+0.8*賃金日額上下限!$D$20)/(賃金日額上下限!$D$20-賃金日額上下限!$B$20))))</f>
        <v>0.74374140302613478</v>
      </c>
      <c r="N20" s="17">
        <f t="shared" si="6"/>
        <v>4710.3622191655204</v>
      </c>
      <c r="O20" s="6">
        <f t="shared" si="7"/>
        <v>131890.14213663456</v>
      </c>
      <c r="P20" s="10">
        <f t="shared" si="8"/>
        <v>0.69415864282439244</v>
      </c>
      <c r="Q20" s="15">
        <f>IF(A20/30&lt;賃金日額上下限!$B$26,賃金日額上下限!$B$26,IF(A20/30&lt;賃金日額上下限!$B$29,A20/30,賃金日額上下限!$B$29))</f>
        <v>6333.333333333333</v>
      </c>
      <c r="R20" s="16">
        <f>IF(Q20&lt;賃金日額上下限!$D$26,80%,IF(Q20&gt;賃金日額上下限!$B$28,45%,((-0.35*Q20-0.45*賃金日額上下限!$B$27+0.8*賃金日額上下限!$D$27)/(賃金日額上下限!$D$27-賃金日額上下限!$B$27))))</f>
        <v>0.72086788280818137</v>
      </c>
      <c r="S20" s="17">
        <f>IF(AND(賃金日額上下限!$B$27&lt;=Q20,Q20&lt;=賃金日額上下限!$D$27),IF(Q20*R20&lt;(賃金日額上下限!$D$27*0.4+基本手当!Q20*0.05),Q20*R20,(賃金日額上下限!$D$27*0.4+基本手当!Q20*0.05)),Q20*R20)</f>
        <v>4565.4965911184818</v>
      </c>
      <c r="T20" s="6">
        <f t="shared" si="9"/>
        <v>127833.90455131749</v>
      </c>
      <c r="U20" s="10">
        <f t="shared" si="10"/>
        <v>0.67281002395430256</v>
      </c>
    </row>
    <row r="21" spans="1:21" x14ac:dyDescent="0.4">
      <c r="A21" s="13">
        <v>200000</v>
      </c>
      <c r="B21" s="15">
        <f>IF(A21/30&lt;賃金日額上下限!$B$5,賃金日額上下限!$B$5,IF(A21/30&lt;賃金日額上下限!$B$8,A21/30,賃金日額上下限!$B$8))</f>
        <v>6666.666666666667</v>
      </c>
      <c r="C21" s="16">
        <f>IF(B21&lt;賃金日額上下限!$D$5,80%,IF(B21&gt;賃金日額上下限!$B$7,50%,((-0.3*B21-0.5*賃金日額上下限!$B$6+0.8*賃金日額上下限!$D$6)/(賃金日額上下限!$D$6-賃金日額上下限!$B$6))))</f>
        <v>0.72998624484181573</v>
      </c>
      <c r="D21" s="17">
        <f t="shared" si="0"/>
        <v>4866.5749656121052</v>
      </c>
      <c r="E21" s="6">
        <f t="shared" si="1"/>
        <v>136264.09903713895</v>
      </c>
      <c r="F21" s="10">
        <f t="shared" si="2"/>
        <v>0.68132049518569471</v>
      </c>
      <c r="G21" s="15">
        <f>IF(A21/30&lt;賃金日額上下限!$B$12,賃金日額上下限!$B$12,IF(A21/30&lt;賃金日額上下限!$B$15,A21/30,賃金日額上下限!$B$15))</f>
        <v>6666.666666666667</v>
      </c>
      <c r="H21" s="16">
        <f>IF(G21&lt;賃金日額上下限!$D$12,80%,IF(G21&gt;賃金日額上下限!$B$14,50%,((-0.3*G21-0.5*賃金日額上下限!$B$13+0.8*賃金日額上下限!$D$13)/(賃金日額上下限!$D$13-賃金日額上下限!$B$13))))</f>
        <v>0.72998624484181573</v>
      </c>
      <c r="I21" s="17">
        <f t="shared" si="3"/>
        <v>4866.5749656121052</v>
      </c>
      <c r="J21" s="6">
        <f t="shared" si="4"/>
        <v>136264.09903713895</v>
      </c>
      <c r="K21" s="10">
        <f t="shared" si="5"/>
        <v>0.68132049518569471</v>
      </c>
      <c r="L21" s="15">
        <f>IF(A21/30&lt;賃金日額上下限!$B$19,賃金日額上下限!$B$19,IF(A21/30&lt;賃金日額上下限!$B$22,A21/30,賃金日額上下限!$B$22))</f>
        <v>6666.666666666667</v>
      </c>
      <c r="M21" s="16">
        <f>IF(L21&lt;賃金日額上下限!$D$19,80%,IF(L21&gt;賃金日額上下限!$B$21,50%,((-0.3*L21-0.5*賃金日額上下限!$B$20+0.8*賃金日額上下限!$D$20)/(賃金日額上下限!$D$20-賃金日額上下限!$B$20))))</f>
        <v>0.72998624484181573</v>
      </c>
      <c r="N21" s="17">
        <f t="shared" si="6"/>
        <v>4866.5749656121052</v>
      </c>
      <c r="O21" s="6">
        <f t="shared" si="7"/>
        <v>136264.09903713895</v>
      </c>
      <c r="P21" s="10">
        <f t="shared" si="8"/>
        <v>0.68132049518569471</v>
      </c>
      <c r="Q21" s="15">
        <f>IF(A21/30&lt;賃金日額上下限!$B$26,賃金日額上下限!$B$26,IF(A21/30&lt;賃金日額上下限!$B$29,A21/30,賃金日額上下限!$B$29))</f>
        <v>6666.666666666667</v>
      </c>
      <c r="R21" s="16">
        <f>IF(Q21&lt;賃金日額上下限!$D$26,80%,IF(Q21&gt;賃金日額上下限!$B$28,45%,((-0.35*Q21-0.45*賃金日額上下限!$B$27+0.8*賃金日額上下限!$D$27)/(賃金日額上下限!$D$27-賃金日額上下限!$B$27))))</f>
        <v>0.70152017689331114</v>
      </c>
      <c r="S21" s="17">
        <f>IF(AND(賃金日額上下限!$B$27&lt;=Q21,Q21&lt;=賃金日額上下限!$D$27),IF(Q21*R21&lt;(賃金日額上下限!$D$27*0.4+基本手当!Q21*0.05),Q21*R21,(賃金日額上下限!$D$27*0.4+基本手当!Q21*0.05)),Q21*R21)</f>
        <v>4676.801179288741</v>
      </c>
      <c r="T21" s="6">
        <f t="shared" si="9"/>
        <v>130950.43302008475</v>
      </c>
      <c r="U21" s="10">
        <f t="shared" si="10"/>
        <v>0.65475216510042378</v>
      </c>
    </row>
    <row r="22" spans="1:21" x14ac:dyDescent="0.4">
      <c r="A22" s="13">
        <v>210000</v>
      </c>
      <c r="B22" s="15">
        <f>IF(A22/30&lt;賃金日額上下限!$B$5,賃金日額上下限!$B$5,IF(A22/30&lt;賃金日額上下限!$B$8,A22/30,賃金日額上下限!$B$8))</f>
        <v>7000</v>
      </c>
      <c r="C22" s="16">
        <f>IF(B22&lt;賃金日額上下限!$D$5,80%,IF(B22&gt;賃金日額上下限!$B$7,50%,((-0.3*B22-0.5*賃金日額上下限!$B$6+0.8*賃金日額上下限!$D$6)/(賃金日額上下限!$D$6-賃金日額上下限!$B$6))))</f>
        <v>0.71623108665749657</v>
      </c>
      <c r="D22" s="17">
        <f t="shared" si="0"/>
        <v>5013.6176066024764</v>
      </c>
      <c r="E22" s="6">
        <f t="shared" si="1"/>
        <v>140381.29298486933</v>
      </c>
      <c r="F22" s="10">
        <f t="shared" si="2"/>
        <v>0.66848234754699687</v>
      </c>
      <c r="G22" s="15">
        <f>IF(A22/30&lt;賃金日額上下限!$B$12,賃金日額上下限!$B$12,IF(A22/30&lt;賃金日額上下限!$B$15,A22/30,賃金日額上下限!$B$15))</f>
        <v>7000</v>
      </c>
      <c r="H22" s="16">
        <f>IF(G22&lt;賃金日額上下限!$D$12,80%,IF(G22&gt;賃金日額上下限!$B$14,50%,((-0.3*G22-0.5*賃金日額上下限!$B$13+0.8*賃金日額上下限!$D$13)/(賃金日額上下限!$D$13-賃金日額上下限!$B$13))))</f>
        <v>0.71623108665749657</v>
      </c>
      <c r="I22" s="17">
        <f t="shared" si="3"/>
        <v>5013.6176066024764</v>
      </c>
      <c r="J22" s="6">
        <f t="shared" si="4"/>
        <v>140381.29298486933</v>
      </c>
      <c r="K22" s="10">
        <f t="shared" si="5"/>
        <v>0.66848234754699687</v>
      </c>
      <c r="L22" s="15">
        <f>IF(A22/30&lt;賃金日額上下限!$B$19,賃金日額上下限!$B$19,IF(A22/30&lt;賃金日額上下限!$B$22,A22/30,賃金日額上下限!$B$22))</f>
        <v>7000</v>
      </c>
      <c r="M22" s="16">
        <f>IF(L22&lt;賃金日額上下限!$D$19,80%,IF(L22&gt;賃金日額上下限!$B$21,50%,((-0.3*L22-0.5*賃金日額上下限!$B$20+0.8*賃金日額上下限!$D$20)/(賃金日額上下限!$D$20-賃金日額上下限!$B$20))))</f>
        <v>0.71623108665749657</v>
      </c>
      <c r="N22" s="17">
        <f t="shared" si="6"/>
        <v>5013.6176066024764</v>
      </c>
      <c r="O22" s="6">
        <f t="shared" si="7"/>
        <v>140381.29298486933</v>
      </c>
      <c r="P22" s="10">
        <f t="shared" si="8"/>
        <v>0.66848234754699687</v>
      </c>
      <c r="Q22" s="15">
        <f>IF(A22/30&lt;賃金日額上下限!$B$26,賃金日額上下限!$B$26,IF(A22/30&lt;賃金日額上下限!$B$29,A22/30,賃金日額上下限!$B$29))</f>
        <v>7000</v>
      </c>
      <c r="R22" s="16">
        <f>IF(Q22&lt;賃金日額上下限!$D$26,80%,IF(Q22&gt;賃金日額上下限!$B$28,45%,((-0.35*Q22-0.45*賃金日額上下限!$B$27+0.8*賃金日額上下限!$D$27)/(賃金日額上下限!$D$27-賃金日額上下限!$B$27))))</f>
        <v>0.68217247097844114</v>
      </c>
      <c r="S22" s="17">
        <f>IF(AND(賃金日額上下限!$B$27&lt;=Q22,Q22&lt;=賃金日額上下限!$D$27),IF(Q22*R22&lt;(賃金日額上下限!$D$27*0.4+基本手当!Q22*0.05),Q22*R22,(賃金日額上下限!$D$27*0.4+基本手当!Q22*0.05)),Q22*R22)</f>
        <v>4750</v>
      </c>
      <c r="T22" s="6">
        <f t="shared" si="9"/>
        <v>133000</v>
      </c>
      <c r="U22" s="10">
        <f t="shared" si="10"/>
        <v>0.6333333333333333</v>
      </c>
    </row>
    <row r="23" spans="1:21" x14ac:dyDescent="0.4">
      <c r="A23" s="13">
        <v>220000</v>
      </c>
      <c r="B23" s="15">
        <f>IF(A23/30&lt;賃金日額上下限!$B$5,賃金日額上下限!$B$5,IF(A23/30&lt;賃金日額上下限!$B$8,A23/30,賃金日額上下限!$B$8))</f>
        <v>7333.333333333333</v>
      </c>
      <c r="C23" s="16">
        <f>IF(B23&lt;賃金日額上下限!$D$5,80%,IF(B23&gt;賃金日額上下限!$B$7,50%,((-0.3*B23-0.5*賃金日額上下限!$B$6+0.8*賃金日額上下限!$D$6)/(賃金日額上下限!$D$6-賃金日額上下限!$B$6))))</f>
        <v>0.70247592847317741</v>
      </c>
      <c r="D23" s="17">
        <f t="shared" si="0"/>
        <v>5151.4901421366339</v>
      </c>
      <c r="E23" s="6">
        <f t="shared" si="1"/>
        <v>144241.72397982574</v>
      </c>
      <c r="F23" s="10">
        <f t="shared" si="2"/>
        <v>0.65564419990829881</v>
      </c>
      <c r="G23" s="15">
        <f>IF(A23/30&lt;賃金日額上下限!$B$12,賃金日額上下限!$B$12,IF(A23/30&lt;賃金日額上下限!$B$15,A23/30,賃金日額上下限!$B$15))</f>
        <v>7333.333333333333</v>
      </c>
      <c r="H23" s="16">
        <f>IF(G23&lt;賃金日額上下限!$D$12,80%,IF(G23&gt;賃金日額上下限!$B$14,50%,((-0.3*G23-0.5*賃金日額上下限!$B$13+0.8*賃金日額上下限!$D$13)/(賃金日額上下限!$D$13-賃金日額上下限!$B$13))))</f>
        <v>0.70247592847317741</v>
      </c>
      <c r="I23" s="17">
        <f t="shared" si="3"/>
        <v>5151.4901421366339</v>
      </c>
      <c r="J23" s="6">
        <f t="shared" si="4"/>
        <v>144241.72397982574</v>
      </c>
      <c r="K23" s="10">
        <f t="shared" si="5"/>
        <v>0.65564419990829881</v>
      </c>
      <c r="L23" s="15">
        <f>IF(A23/30&lt;賃金日額上下限!$B$19,賃金日額上下限!$B$19,IF(A23/30&lt;賃金日額上下限!$B$22,A23/30,賃金日額上下限!$B$22))</f>
        <v>7333.333333333333</v>
      </c>
      <c r="M23" s="16">
        <f>IF(L23&lt;賃金日額上下限!$D$19,80%,IF(L23&gt;賃金日額上下限!$B$21,50%,((-0.3*L23-0.5*賃金日額上下限!$B$20+0.8*賃金日額上下限!$D$20)/(賃金日額上下限!$D$20-賃金日額上下限!$B$20))))</f>
        <v>0.70247592847317741</v>
      </c>
      <c r="N23" s="17">
        <f t="shared" si="6"/>
        <v>5151.4901421366339</v>
      </c>
      <c r="O23" s="6">
        <f t="shared" si="7"/>
        <v>144241.72397982574</v>
      </c>
      <c r="P23" s="10">
        <f t="shared" si="8"/>
        <v>0.65564419990829881</v>
      </c>
      <c r="Q23" s="15">
        <f>IF(A23/30&lt;賃金日額上下限!$B$26,賃金日額上下限!$B$26,IF(A23/30&lt;賃金日額上下限!$B$29,A23/30,賃金日額上下限!$B$29))</f>
        <v>7333.333333333333</v>
      </c>
      <c r="R23" s="16">
        <f>IF(Q23&lt;賃金日額上下限!$D$26,80%,IF(Q23&gt;賃金日額上下限!$B$28,45%,((-0.35*Q23-0.45*賃金日額上下限!$B$27+0.8*賃金日額上下限!$D$27)/(賃金日額上下限!$D$27-賃金日額上下限!$B$27))))</f>
        <v>0.66282476506357113</v>
      </c>
      <c r="S23" s="17">
        <f>IF(AND(賃金日額上下限!$B$27&lt;=Q23,Q23&lt;=賃金日額上下限!$D$27),IF(Q23*R23&lt;(賃金日額上下限!$D$27*0.4+基本手当!Q23*0.05),Q23*R23,(賃金日額上下限!$D$27*0.4+基本手当!Q23*0.05)),Q23*R23)</f>
        <v>4766.666666666667</v>
      </c>
      <c r="T23" s="6">
        <f t="shared" si="9"/>
        <v>133466.66666666669</v>
      </c>
      <c r="U23" s="10">
        <f t="shared" si="10"/>
        <v>0.6066666666666668</v>
      </c>
    </row>
    <row r="24" spans="1:21" x14ac:dyDescent="0.4">
      <c r="A24" s="13">
        <v>230000</v>
      </c>
      <c r="B24" s="15">
        <f>IF(A24/30&lt;賃金日額上下限!$B$5,賃金日額上下限!$B$5,IF(A24/30&lt;賃金日額上下限!$B$8,A24/30,賃金日額上下限!$B$8))</f>
        <v>7666.666666666667</v>
      </c>
      <c r="C24" s="16">
        <f>IF(B24&lt;賃金日額上下限!$D$5,80%,IF(B24&gt;賃金日額上下限!$B$7,50%,((-0.3*B24-0.5*賃金日額上下限!$B$6+0.8*賃金日額上下限!$D$6)/(賃金日額上下限!$D$6-賃金日額上下限!$B$6))))</f>
        <v>0.68872077028885836</v>
      </c>
      <c r="D24" s="17">
        <f t="shared" si="0"/>
        <v>5280.1925722145807</v>
      </c>
      <c r="E24" s="6">
        <f t="shared" si="1"/>
        <v>147845.39202200825</v>
      </c>
      <c r="F24" s="10">
        <f t="shared" si="2"/>
        <v>0.64280605226960108</v>
      </c>
      <c r="G24" s="15">
        <f>IF(A24/30&lt;賃金日額上下限!$B$12,賃金日額上下限!$B$12,IF(A24/30&lt;賃金日額上下限!$B$15,A24/30,賃金日額上下限!$B$15))</f>
        <v>7666.666666666667</v>
      </c>
      <c r="H24" s="16">
        <f>IF(G24&lt;賃金日額上下限!$D$12,80%,IF(G24&gt;賃金日額上下限!$B$14,50%,((-0.3*G24-0.5*賃金日額上下限!$B$13+0.8*賃金日額上下限!$D$13)/(賃金日額上下限!$D$13-賃金日額上下限!$B$13))))</f>
        <v>0.68872077028885836</v>
      </c>
      <c r="I24" s="17">
        <f t="shared" si="3"/>
        <v>5280.1925722145807</v>
      </c>
      <c r="J24" s="6">
        <f t="shared" si="4"/>
        <v>147845.39202200825</v>
      </c>
      <c r="K24" s="10">
        <f t="shared" si="5"/>
        <v>0.64280605226960108</v>
      </c>
      <c r="L24" s="15">
        <f>IF(A24/30&lt;賃金日額上下限!$B$19,賃金日額上下限!$B$19,IF(A24/30&lt;賃金日額上下限!$B$22,A24/30,賃金日額上下限!$B$22))</f>
        <v>7666.666666666667</v>
      </c>
      <c r="M24" s="16">
        <f>IF(L24&lt;賃金日額上下限!$D$19,80%,IF(L24&gt;賃金日額上下限!$B$21,50%,((-0.3*L24-0.5*賃金日額上下限!$B$20+0.8*賃金日額上下限!$D$20)/(賃金日額上下限!$D$20-賃金日額上下限!$B$20))))</f>
        <v>0.68872077028885836</v>
      </c>
      <c r="N24" s="17">
        <f t="shared" si="6"/>
        <v>5280.1925722145807</v>
      </c>
      <c r="O24" s="6">
        <f t="shared" si="7"/>
        <v>147845.39202200825</v>
      </c>
      <c r="P24" s="10">
        <f t="shared" si="8"/>
        <v>0.64280605226960108</v>
      </c>
      <c r="Q24" s="15">
        <f>IF(A24/30&lt;賃金日額上下限!$B$26,賃金日額上下限!$B$26,IF(A24/30&lt;賃金日額上下限!$B$29,A24/30,賃金日額上下限!$B$29))</f>
        <v>7666.666666666667</v>
      </c>
      <c r="R24" s="16">
        <f>IF(Q24&lt;賃金日額上下限!$D$26,80%,IF(Q24&gt;賃金日額上下限!$B$28,45%,((-0.35*Q24-0.45*賃金日額上下限!$B$27+0.8*賃金日額上下限!$D$27)/(賃金日額上下限!$D$27-賃金日額上下限!$B$27))))</f>
        <v>0.64347705914870079</v>
      </c>
      <c r="S24" s="17">
        <f>IF(AND(賃金日額上下限!$B$27&lt;=Q24,Q24&lt;=賃金日額上下限!$D$27),IF(Q24*R24&lt;(賃金日額上下限!$D$27*0.4+基本手当!Q24*0.05),Q24*R24,(賃金日額上下限!$D$27*0.4+基本手当!Q24*0.05)),Q24*R24)</f>
        <v>4783.333333333333</v>
      </c>
      <c r="T24" s="6">
        <f t="shared" si="9"/>
        <v>133933.33333333331</v>
      </c>
      <c r="U24" s="10">
        <f t="shared" si="10"/>
        <v>0.58231884057971006</v>
      </c>
    </row>
    <row r="25" spans="1:21" x14ac:dyDescent="0.4">
      <c r="A25" s="13">
        <v>240000</v>
      </c>
      <c r="B25" s="15">
        <f>IF(A25/30&lt;賃金日額上下限!$B$5,賃金日額上下限!$B$5,IF(A25/30&lt;賃金日額上下限!$B$8,A25/30,賃金日額上下限!$B$8))</f>
        <v>8000</v>
      </c>
      <c r="C25" s="16">
        <f>IF(B25&lt;賃金日額上下限!$D$5,80%,IF(B25&gt;賃金日額上下限!$B$7,50%,((-0.3*B25-0.5*賃金日額上下限!$B$6+0.8*賃金日額上下限!$D$6)/(賃金日額上下限!$D$6-賃金日額上下限!$B$6))))</f>
        <v>0.6749656121045392</v>
      </c>
      <c r="D25" s="17">
        <f t="shared" si="0"/>
        <v>5399.7248968363137</v>
      </c>
      <c r="E25" s="6">
        <f t="shared" si="1"/>
        <v>151192.29711141679</v>
      </c>
      <c r="F25" s="10">
        <f t="shared" si="2"/>
        <v>0.62996790463090324</v>
      </c>
      <c r="G25" s="15">
        <f>IF(A25/30&lt;賃金日額上下限!$B$12,賃金日額上下限!$B$12,IF(A25/30&lt;賃金日額上下限!$B$15,A25/30,賃金日額上下限!$B$15))</f>
        <v>8000</v>
      </c>
      <c r="H25" s="16">
        <f>IF(G25&lt;賃金日額上下限!$D$12,80%,IF(G25&gt;賃金日額上下限!$B$14,50%,((-0.3*G25-0.5*賃金日額上下限!$B$13+0.8*賃金日額上下限!$D$13)/(賃金日額上下限!$D$13-賃金日額上下限!$B$13))))</f>
        <v>0.6749656121045392</v>
      </c>
      <c r="I25" s="17">
        <f t="shared" si="3"/>
        <v>5399.7248968363137</v>
      </c>
      <c r="J25" s="6">
        <f t="shared" si="4"/>
        <v>151192.29711141679</v>
      </c>
      <c r="K25" s="10">
        <f t="shared" si="5"/>
        <v>0.62996790463090324</v>
      </c>
      <c r="L25" s="15">
        <f>IF(A25/30&lt;賃金日額上下限!$B$19,賃金日額上下限!$B$19,IF(A25/30&lt;賃金日額上下限!$B$22,A25/30,賃金日額上下限!$B$22))</f>
        <v>8000</v>
      </c>
      <c r="M25" s="16">
        <f>IF(L25&lt;賃金日額上下限!$D$19,80%,IF(L25&gt;賃金日額上下限!$B$21,50%,((-0.3*L25-0.5*賃金日額上下限!$B$20+0.8*賃金日額上下限!$D$20)/(賃金日額上下限!$D$20-賃金日額上下限!$B$20))))</f>
        <v>0.6749656121045392</v>
      </c>
      <c r="N25" s="17">
        <f t="shared" si="6"/>
        <v>5399.7248968363137</v>
      </c>
      <c r="O25" s="6">
        <f t="shared" si="7"/>
        <v>151192.29711141679</v>
      </c>
      <c r="P25" s="10">
        <f t="shared" si="8"/>
        <v>0.62996790463090324</v>
      </c>
      <c r="Q25" s="15">
        <f>IF(A25/30&lt;賃金日額上下限!$B$26,賃金日額上下限!$B$26,IF(A25/30&lt;賃金日額上下限!$B$29,A25/30,賃金日額上下限!$B$29))</f>
        <v>8000</v>
      </c>
      <c r="R25" s="16">
        <f>IF(Q25&lt;賃金日額上下限!$D$26,80%,IF(Q25&gt;賃金日額上下限!$B$28,45%,((-0.35*Q25-0.45*賃金日額上下限!$B$27+0.8*賃金日額上下限!$D$27)/(賃金日額上下限!$D$27-賃金日額上下限!$B$27))))</f>
        <v>0.6241293532338309</v>
      </c>
      <c r="S25" s="17">
        <f>IF(AND(賃金日額上下限!$B$27&lt;=Q25,Q25&lt;=賃金日額上下限!$D$27),IF(Q25*R25&lt;(賃金日額上下限!$D$27*0.4+基本手当!Q25*0.05),Q25*R25,(賃金日額上下限!$D$27*0.4+基本手当!Q25*0.05)),Q25*R25)</f>
        <v>4800</v>
      </c>
      <c r="T25" s="6">
        <f t="shared" si="9"/>
        <v>134400</v>
      </c>
      <c r="U25" s="10">
        <f t="shared" si="10"/>
        <v>0.56000000000000005</v>
      </c>
    </row>
    <row r="26" spans="1:21" x14ac:dyDescent="0.4">
      <c r="A26" s="13">
        <v>250000</v>
      </c>
      <c r="B26" s="15">
        <f>IF(A26/30&lt;賃金日額上下限!$B$5,賃金日額上下限!$B$5,IF(A26/30&lt;賃金日額上下限!$B$8,A26/30,賃金日額上下限!$B$8))</f>
        <v>8333.3333333333339</v>
      </c>
      <c r="C26" s="16">
        <f>IF(B26&lt;賃金日額上下限!$D$5,80%,IF(B26&gt;賃金日額上下限!$B$7,50%,((-0.3*B26-0.5*賃金日額上下限!$B$6+0.8*賃金日額上下限!$D$6)/(賃金日額上下限!$D$6-賃金日額上下限!$B$6))))</f>
        <v>0.66121045392022004</v>
      </c>
      <c r="D26" s="17">
        <f t="shared" si="0"/>
        <v>5510.0871160018341</v>
      </c>
      <c r="E26" s="6">
        <f t="shared" si="1"/>
        <v>154282.43924805135</v>
      </c>
      <c r="F26" s="10">
        <f t="shared" si="2"/>
        <v>0.6171297569922054</v>
      </c>
      <c r="G26" s="15">
        <f>IF(A26/30&lt;賃金日額上下限!$B$12,賃金日額上下限!$B$12,IF(A26/30&lt;賃金日額上下限!$B$15,A26/30,賃金日額上下限!$B$15))</f>
        <v>8333.3333333333339</v>
      </c>
      <c r="H26" s="16">
        <f>IF(G26&lt;賃金日額上下限!$D$12,80%,IF(G26&gt;賃金日額上下限!$B$14,50%,((-0.3*G26-0.5*賃金日額上下限!$B$13+0.8*賃金日額上下限!$D$13)/(賃金日額上下限!$D$13-賃金日額上下限!$B$13))))</f>
        <v>0.66121045392022004</v>
      </c>
      <c r="I26" s="17">
        <f t="shared" si="3"/>
        <v>5510.0871160018341</v>
      </c>
      <c r="J26" s="6">
        <f t="shared" si="4"/>
        <v>154282.43924805135</v>
      </c>
      <c r="K26" s="10">
        <f t="shared" si="5"/>
        <v>0.6171297569922054</v>
      </c>
      <c r="L26" s="15">
        <f>IF(A26/30&lt;賃金日額上下限!$B$19,賃金日額上下限!$B$19,IF(A26/30&lt;賃金日額上下限!$B$22,A26/30,賃金日額上下限!$B$22))</f>
        <v>8333.3333333333339</v>
      </c>
      <c r="M26" s="16">
        <f>IF(L26&lt;賃金日額上下限!$D$19,80%,IF(L26&gt;賃金日額上下限!$B$21,50%,((-0.3*L26-0.5*賃金日額上下限!$B$20+0.8*賃金日額上下限!$D$20)/(賃金日額上下限!$D$20-賃金日額上下限!$B$20))))</f>
        <v>0.66121045392022004</v>
      </c>
      <c r="N26" s="17">
        <f t="shared" si="6"/>
        <v>5510.0871160018341</v>
      </c>
      <c r="O26" s="6">
        <f t="shared" si="7"/>
        <v>154282.43924805135</v>
      </c>
      <c r="P26" s="10">
        <f t="shared" si="8"/>
        <v>0.6171297569922054</v>
      </c>
      <c r="Q26" s="15">
        <f>IF(A26/30&lt;賃金日額上下限!$B$26,賃金日額上下限!$B$26,IF(A26/30&lt;賃金日額上下限!$B$29,A26/30,賃金日額上下限!$B$29))</f>
        <v>8333.3333333333339</v>
      </c>
      <c r="R26" s="16">
        <f>IF(Q26&lt;賃金日額上下限!$D$26,80%,IF(Q26&gt;賃金日額上下限!$B$28,45%,((-0.35*Q26-0.45*賃金日額上下限!$B$27+0.8*賃金日額上下限!$D$27)/(賃金日額上下限!$D$27-賃金日額上下限!$B$27))))</f>
        <v>0.60478164731896089</v>
      </c>
      <c r="S26" s="17">
        <f>IF(AND(賃金日額上下限!$B$27&lt;=Q26,Q26&lt;=賃金日額上下限!$D$27),IF(Q26*R26&lt;(賃金日額上下限!$D$27*0.4+基本手当!Q26*0.05),Q26*R26,(賃金日額上下限!$D$27*0.4+基本手当!Q26*0.05)),Q26*R26)</f>
        <v>4816.666666666667</v>
      </c>
      <c r="T26" s="6">
        <f t="shared" si="9"/>
        <v>134866.66666666669</v>
      </c>
      <c r="U26" s="10">
        <f t="shared" si="10"/>
        <v>0.53946666666666676</v>
      </c>
    </row>
    <row r="27" spans="1:21" x14ac:dyDescent="0.4">
      <c r="A27" s="13">
        <v>260000</v>
      </c>
      <c r="B27" s="15">
        <f>IF(A27/30&lt;賃金日額上下限!$B$5,賃金日額上下限!$B$5,IF(A27/30&lt;賃金日額上下限!$B$8,A27/30,賃金日額上下限!$B$8))</f>
        <v>8666.6666666666661</v>
      </c>
      <c r="C27" s="16">
        <f>IF(B27&lt;賃金日額上下限!$D$5,80%,IF(B27&gt;賃金日額上下限!$B$7,50%,((-0.3*B27-0.5*賃金日額上下限!$B$6+0.8*賃金日額上下限!$D$6)/(賃金日額上下限!$D$6-賃金日額上下限!$B$6))))</f>
        <v>0.64745529573590099</v>
      </c>
      <c r="D27" s="17">
        <f t="shared" si="0"/>
        <v>5611.2792297111419</v>
      </c>
      <c r="E27" s="6">
        <f t="shared" si="1"/>
        <v>157115.81843191196</v>
      </c>
      <c r="F27" s="10">
        <f t="shared" si="2"/>
        <v>0.60429160935350756</v>
      </c>
      <c r="G27" s="15">
        <f>IF(A27/30&lt;賃金日額上下限!$B$12,賃金日額上下限!$B$12,IF(A27/30&lt;賃金日額上下限!$B$15,A27/30,賃金日額上下限!$B$15))</f>
        <v>8666.6666666666661</v>
      </c>
      <c r="H27" s="16">
        <f>IF(G27&lt;賃金日額上下限!$D$12,80%,IF(G27&gt;賃金日額上下限!$B$14,50%,((-0.3*G27-0.5*賃金日額上下限!$B$13+0.8*賃金日額上下限!$D$13)/(賃金日額上下限!$D$13-賃金日額上下限!$B$13))))</f>
        <v>0.64745529573590099</v>
      </c>
      <c r="I27" s="17">
        <f t="shared" si="3"/>
        <v>5611.2792297111419</v>
      </c>
      <c r="J27" s="6">
        <f t="shared" si="4"/>
        <v>157115.81843191196</v>
      </c>
      <c r="K27" s="10">
        <f t="shared" si="5"/>
        <v>0.60429160935350756</v>
      </c>
      <c r="L27" s="15">
        <f>IF(A27/30&lt;賃金日額上下限!$B$19,賃金日額上下限!$B$19,IF(A27/30&lt;賃金日額上下限!$B$22,A27/30,賃金日額上下限!$B$22))</f>
        <v>8666.6666666666661</v>
      </c>
      <c r="M27" s="16">
        <f>IF(L27&lt;賃金日額上下限!$D$19,80%,IF(L27&gt;賃金日額上下限!$B$21,50%,((-0.3*L27-0.5*賃金日額上下限!$B$20+0.8*賃金日額上下限!$D$20)/(賃金日額上下限!$D$20-賃金日額上下限!$B$20))))</f>
        <v>0.64745529573590099</v>
      </c>
      <c r="N27" s="17">
        <f t="shared" si="6"/>
        <v>5611.2792297111419</v>
      </c>
      <c r="O27" s="6">
        <f t="shared" si="7"/>
        <v>157115.81843191196</v>
      </c>
      <c r="P27" s="10">
        <f t="shared" si="8"/>
        <v>0.60429160935350756</v>
      </c>
      <c r="Q27" s="15">
        <f>IF(A27/30&lt;賃金日額上下限!$B$26,賃金日額上下限!$B$26,IF(A27/30&lt;賃金日額上下限!$B$29,A27/30,賃金日額上下限!$B$29))</f>
        <v>8666.6666666666661</v>
      </c>
      <c r="R27" s="16">
        <f>IF(Q27&lt;賃金日額上下限!$D$26,80%,IF(Q27&gt;賃金日額上下限!$B$28,45%,((-0.35*Q27-0.45*賃金日額上下限!$B$27+0.8*賃金日額上下限!$D$27)/(賃金日額上下限!$D$27-賃金日額上下限!$B$27))))</f>
        <v>0.58543394140409066</v>
      </c>
      <c r="S27" s="17">
        <f>IF(AND(賃金日額上下限!$B$27&lt;=Q27,Q27&lt;=賃金日額上下限!$D$27),IF(Q27*R27&lt;(賃金日額上下限!$D$27*0.4+基本手当!Q27*0.05),Q27*R27,(賃金日額上下限!$D$27*0.4+基本手当!Q27*0.05)),Q27*R27)</f>
        <v>4833.333333333333</v>
      </c>
      <c r="T27" s="6">
        <f t="shared" si="9"/>
        <v>135333.33333333331</v>
      </c>
      <c r="U27" s="10">
        <f t="shared" si="10"/>
        <v>0.52051282051282044</v>
      </c>
    </row>
    <row r="28" spans="1:21" x14ac:dyDescent="0.4">
      <c r="A28" s="13">
        <v>270000</v>
      </c>
      <c r="B28" s="15">
        <f>IF(A28/30&lt;賃金日額上下限!$B$5,賃金日額上下限!$B$5,IF(A28/30&lt;賃金日額上下限!$B$8,A28/30,賃金日額上下限!$B$8))</f>
        <v>9000</v>
      </c>
      <c r="C28" s="16">
        <f>IF(B28&lt;賃金日額上下限!$D$5,80%,IF(B28&gt;賃金日額上下限!$B$7,50%,((-0.3*B28-0.5*賃金日額上下限!$B$6+0.8*賃金日額上下限!$D$6)/(賃金日額上下限!$D$6-賃金日額上下限!$B$6))))</f>
        <v>0.63370013755158183</v>
      </c>
      <c r="D28" s="17">
        <f t="shared" si="0"/>
        <v>5703.3012379642369</v>
      </c>
      <c r="E28" s="6">
        <f t="shared" si="1"/>
        <v>159692.43466299862</v>
      </c>
      <c r="F28" s="10">
        <f t="shared" si="2"/>
        <v>0.59145346171480973</v>
      </c>
      <c r="G28" s="15">
        <f>IF(A28/30&lt;賃金日額上下限!$B$12,賃金日額上下限!$B$12,IF(A28/30&lt;賃金日額上下限!$B$15,A28/30,賃金日額上下限!$B$15))</f>
        <v>9000</v>
      </c>
      <c r="H28" s="16">
        <f>IF(G28&lt;賃金日額上下限!$D$12,80%,IF(G28&gt;賃金日額上下限!$B$14,50%,((-0.3*G28-0.5*賃金日額上下限!$B$13+0.8*賃金日額上下限!$D$13)/(賃金日額上下限!$D$13-賃金日額上下限!$B$13))))</f>
        <v>0.63370013755158183</v>
      </c>
      <c r="I28" s="17">
        <f t="shared" si="3"/>
        <v>5703.3012379642369</v>
      </c>
      <c r="J28" s="6">
        <f t="shared" si="4"/>
        <v>159692.43466299862</v>
      </c>
      <c r="K28" s="10">
        <f t="shared" si="5"/>
        <v>0.59145346171480973</v>
      </c>
      <c r="L28" s="15">
        <f>IF(A28/30&lt;賃金日額上下限!$B$19,賃金日額上下限!$B$19,IF(A28/30&lt;賃金日額上下限!$B$22,A28/30,賃金日額上下限!$B$22))</f>
        <v>9000</v>
      </c>
      <c r="M28" s="16">
        <f>IF(L28&lt;賃金日額上下限!$D$19,80%,IF(L28&gt;賃金日額上下限!$B$21,50%,((-0.3*L28-0.5*賃金日額上下限!$B$20+0.8*賃金日額上下限!$D$20)/(賃金日額上下限!$D$20-賃金日額上下限!$B$20))))</f>
        <v>0.63370013755158183</v>
      </c>
      <c r="N28" s="17">
        <f t="shared" si="6"/>
        <v>5703.3012379642369</v>
      </c>
      <c r="O28" s="6">
        <f t="shared" si="7"/>
        <v>159692.43466299862</v>
      </c>
      <c r="P28" s="10">
        <f t="shared" si="8"/>
        <v>0.59145346171480973</v>
      </c>
      <c r="Q28" s="15">
        <f>IF(A28/30&lt;賃金日額上下限!$B$26,賃金日額上下限!$B$26,IF(A28/30&lt;賃金日額上下限!$B$29,A28/30,賃金日額上下限!$B$29))</f>
        <v>9000</v>
      </c>
      <c r="R28" s="16">
        <f>IF(Q28&lt;賃金日額上下限!$D$26,80%,IF(Q28&gt;賃金日額上下限!$B$28,45%,((-0.35*Q28-0.45*賃金日額上下限!$B$27+0.8*賃金日額上下限!$D$27)/(賃金日額上下限!$D$27-賃金日額上下限!$B$27))))</f>
        <v>0.56608623548922055</v>
      </c>
      <c r="S28" s="17">
        <f>IF(AND(賃金日額上下限!$B$27&lt;=Q28,Q28&lt;=賃金日額上下限!$D$27),IF(Q28*R28&lt;(賃金日額上下限!$D$27*0.4+基本手当!Q28*0.05),Q28*R28,(賃金日額上下限!$D$27*0.4+基本手当!Q28*0.05)),Q28*R28)</f>
        <v>4850</v>
      </c>
      <c r="T28" s="6">
        <f t="shared" si="9"/>
        <v>135800</v>
      </c>
      <c r="U28" s="10">
        <f t="shared" si="10"/>
        <v>0.50296296296296295</v>
      </c>
    </row>
    <row r="29" spans="1:21" x14ac:dyDescent="0.4">
      <c r="A29" s="13">
        <v>280000</v>
      </c>
      <c r="B29" s="15">
        <f>IF(A29/30&lt;賃金日額上下限!$B$5,賃金日額上下限!$B$5,IF(A29/30&lt;賃金日額上下限!$B$8,A29/30,賃金日額上下限!$B$8))</f>
        <v>9333.3333333333339</v>
      </c>
      <c r="C29" s="16">
        <f>IF(B29&lt;賃金日額上下限!$D$5,80%,IF(B29&gt;賃金日額上下限!$B$7,50%,((-0.3*B29-0.5*賃金日額上下限!$B$6+0.8*賃金日額上下限!$D$6)/(賃金日額上下限!$D$6-賃金日額上下限!$B$6))))</f>
        <v>0.61994497936726267</v>
      </c>
      <c r="D29" s="17">
        <f t="shared" si="0"/>
        <v>5786.1531407611183</v>
      </c>
      <c r="E29" s="6">
        <f t="shared" si="1"/>
        <v>162012.28794131131</v>
      </c>
      <c r="F29" s="10">
        <f t="shared" si="2"/>
        <v>0.57861531407611178</v>
      </c>
      <c r="G29" s="15">
        <f>IF(A29/30&lt;賃金日額上下限!$B$12,賃金日額上下限!$B$12,IF(A29/30&lt;賃金日額上下限!$B$15,A29/30,賃金日額上下限!$B$15))</f>
        <v>9333.3333333333339</v>
      </c>
      <c r="H29" s="16">
        <f>IF(G29&lt;賃金日額上下限!$D$12,80%,IF(G29&gt;賃金日額上下限!$B$14,50%,((-0.3*G29-0.5*賃金日額上下限!$B$13+0.8*賃金日額上下限!$D$13)/(賃金日額上下限!$D$13-賃金日額上下限!$B$13))))</f>
        <v>0.61994497936726267</v>
      </c>
      <c r="I29" s="17">
        <f t="shared" si="3"/>
        <v>5786.1531407611183</v>
      </c>
      <c r="J29" s="6">
        <f t="shared" si="4"/>
        <v>162012.28794131131</v>
      </c>
      <c r="K29" s="10">
        <f t="shared" si="5"/>
        <v>0.57861531407611178</v>
      </c>
      <c r="L29" s="15">
        <f>IF(A29/30&lt;賃金日額上下限!$B$19,賃金日額上下限!$B$19,IF(A29/30&lt;賃金日額上下限!$B$22,A29/30,賃金日額上下限!$B$22))</f>
        <v>9333.3333333333339</v>
      </c>
      <c r="M29" s="16">
        <f>IF(L29&lt;賃金日額上下限!$D$19,80%,IF(L29&gt;賃金日額上下限!$B$21,50%,((-0.3*L29-0.5*賃金日額上下限!$B$20+0.8*賃金日額上下限!$D$20)/(賃金日額上下限!$D$20-賃金日額上下限!$B$20))))</f>
        <v>0.61994497936726267</v>
      </c>
      <c r="N29" s="17">
        <f t="shared" si="6"/>
        <v>5786.1531407611183</v>
      </c>
      <c r="O29" s="6">
        <f t="shared" si="7"/>
        <v>162012.28794131131</v>
      </c>
      <c r="P29" s="10">
        <f t="shared" si="8"/>
        <v>0.57861531407611178</v>
      </c>
      <c r="Q29" s="15">
        <f>IF(A29/30&lt;賃金日額上下限!$B$26,賃金日額上下限!$B$26,IF(A29/30&lt;賃金日額上下限!$B$29,A29/30,賃金日額上下限!$B$29))</f>
        <v>9333.3333333333339</v>
      </c>
      <c r="R29" s="16">
        <f>IF(Q29&lt;賃金日額上下限!$D$26,80%,IF(Q29&gt;賃金日額上下限!$B$28,45%,((-0.35*Q29-0.45*賃金日額上下限!$B$27+0.8*賃金日額上下限!$D$27)/(賃金日額上下限!$D$27-賃金日額上下限!$B$27))))</f>
        <v>0.54673852957435054</v>
      </c>
      <c r="S29" s="17">
        <f>IF(AND(賃金日額上下限!$B$27&lt;=Q29,Q29&lt;=賃金日額上下限!$D$27),IF(Q29*R29&lt;(賃金日額上下限!$D$27*0.4+基本手当!Q29*0.05),Q29*R29,(賃金日額上下限!$D$27*0.4+基本手当!Q29*0.05)),Q29*R29)</f>
        <v>4866.666666666667</v>
      </c>
      <c r="T29" s="6">
        <f t="shared" si="9"/>
        <v>136266.66666666669</v>
      </c>
      <c r="U29" s="10">
        <f t="shared" si="10"/>
        <v>0.48666666666666675</v>
      </c>
    </row>
    <row r="30" spans="1:21" x14ac:dyDescent="0.4">
      <c r="A30" s="13">
        <v>290000</v>
      </c>
      <c r="B30" s="15">
        <f>IF(A30/30&lt;賃金日額上下限!$B$5,賃金日額上下限!$B$5,IF(A30/30&lt;賃金日額上下限!$B$8,A30/30,賃金日額上下限!$B$8))</f>
        <v>9666.6666666666661</v>
      </c>
      <c r="C30" s="16">
        <f>IF(B30&lt;賃金日額上下限!$D$5,80%,IF(B30&gt;賃金日額上下限!$B$7,50%,((-0.3*B30-0.5*賃金日額上下限!$B$6+0.8*賃金日額上下限!$D$6)/(賃金日額上下限!$D$6-賃金日額上下限!$B$6))))</f>
        <v>0.60618982118294362</v>
      </c>
      <c r="D30" s="17">
        <f t="shared" si="0"/>
        <v>5859.8349381017879</v>
      </c>
      <c r="E30" s="6">
        <f t="shared" si="1"/>
        <v>164075.37826685005</v>
      </c>
      <c r="F30" s="10">
        <f t="shared" si="2"/>
        <v>0.56577716643741394</v>
      </c>
      <c r="G30" s="15">
        <f>IF(A30/30&lt;賃金日額上下限!$B$12,賃金日額上下限!$B$12,IF(A30/30&lt;賃金日額上下限!$B$15,A30/30,賃金日額上下限!$B$15))</f>
        <v>9666.6666666666661</v>
      </c>
      <c r="H30" s="16">
        <f>IF(G30&lt;賃金日額上下限!$D$12,80%,IF(G30&gt;賃金日額上下限!$B$14,50%,((-0.3*G30-0.5*賃金日額上下限!$B$13+0.8*賃金日額上下限!$D$13)/(賃金日額上下限!$D$13-賃金日額上下限!$B$13))))</f>
        <v>0.60618982118294362</v>
      </c>
      <c r="I30" s="17">
        <f t="shared" si="3"/>
        <v>5859.8349381017879</v>
      </c>
      <c r="J30" s="6">
        <f t="shared" si="4"/>
        <v>164075.37826685005</v>
      </c>
      <c r="K30" s="10">
        <f t="shared" si="5"/>
        <v>0.56577716643741394</v>
      </c>
      <c r="L30" s="15">
        <f>IF(A30/30&lt;賃金日額上下限!$B$19,賃金日額上下限!$B$19,IF(A30/30&lt;賃金日額上下限!$B$22,A30/30,賃金日額上下限!$B$22))</f>
        <v>9666.6666666666661</v>
      </c>
      <c r="M30" s="16">
        <f>IF(L30&lt;賃金日額上下限!$D$19,80%,IF(L30&gt;賃金日額上下限!$B$21,50%,((-0.3*L30-0.5*賃金日額上下限!$B$20+0.8*賃金日額上下限!$D$20)/(賃金日額上下限!$D$20-賃金日額上下限!$B$20))))</f>
        <v>0.60618982118294362</v>
      </c>
      <c r="N30" s="17">
        <f t="shared" si="6"/>
        <v>5859.8349381017879</v>
      </c>
      <c r="O30" s="6">
        <f t="shared" si="7"/>
        <v>164075.37826685005</v>
      </c>
      <c r="P30" s="10">
        <f t="shared" si="8"/>
        <v>0.56577716643741394</v>
      </c>
      <c r="Q30" s="15">
        <f>IF(A30/30&lt;賃金日額上下限!$B$26,賃金日額上下限!$B$26,IF(A30/30&lt;賃金日額上下限!$B$29,A30/30,賃金日額上下限!$B$29))</f>
        <v>9666.6666666666661</v>
      </c>
      <c r="R30" s="16">
        <f>IF(Q30&lt;賃金日額上下限!$D$26,80%,IF(Q30&gt;賃金日額上下限!$B$28,45%,((-0.35*Q30-0.45*賃金日額上下限!$B$27+0.8*賃金日額上下限!$D$27)/(賃金日額上下限!$D$27-賃金日額上下限!$B$27))))</f>
        <v>0.52739082365948042</v>
      </c>
      <c r="S30" s="17">
        <f>IF(AND(賃金日額上下限!$B$27&lt;=Q30,Q30&lt;=賃金日額上下限!$D$27),IF(Q30*R30&lt;(賃金日額上下限!$D$27*0.4+基本手当!Q30*0.05),Q30*R30,(賃金日額上下限!$D$27*0.4+基本手当!Q30*0.05)),Q30*R30)</f>
        <v>4883.333333333333</v>
      </c>
      <c r="T30" s="6">
        <f t="shared" si="9"/>
        <v>136733.33333333331</v>
      </c>
      <c r="U30" s="10">
        <f t="shared" si="10"/>
        <v>0.47149425287356317</v>
      </c>
    </row>
    <row r="31" spans="1:21" x14ac:dyDescent="0.4">
      <c r="A31" s="13">
        <v>300000</v>
      </c>
      <c r="B31" s="15">
        <f>IF(A31/30&lt;賃金日額上下限!$B$5,賃金日額上下限!$B$5,IF(A31/30&lt;賃金日額上下限!$B$8,A31/30,賃金日額上下限!$B$8))</f>
        <v>10000</v>
      </c>
      <c r="C31" s="16">
        <f>IF(B31&lt;賃金日額上下限!$D$5,80%,IF(B31&gt;賃金日額上下限!$B$7,50%,((-0.3*B31-0.5*賃金日額上下限!$B$6+0.8*賃金日額上下限!$D$6)/(賃金日額上下限!$D$6-賃金日額上下限!$B$6))))</f>
        <v>0.59243466299862446</v>
      </c>
      <c r="D31" s="17">
        <f t="shared" si="0"/>
        <v>5924.3466299862448</v>
      </c>
      <c r="E31" s="6">
        <f t="shared" si="1"/>
        <v>165881.70563961484</v>
      </c>
      <c r="F31" s="10">
        <f t="shared" si="2"/>
        <v>0.5529390187987161</v>
      </c>
      <c r="G31" s="15">
        <f>IF(A31/30&lt;賃金日額上下限!$B$12,賃金日額上下限!$B$12,IF(A31/30&lt;賃金日額上下限!$B$15,A31/30,賃金日額上下限!$B$15))</f>
        <v>10000</v>
      </c>
      <c r="H31" s="16">
        <f>IF(G31&lt;賃金日額上下限!$D$12,80%,IF(G31&gt;賃金日額上下限!$B$14,50%,((-0.3*G31-0.5*賃金日額上下限!$B$13+0.8*賃金日額上下限!$D$13)/(賃金日額上下限!$D$13-賃金日額上下限!$B$13))))</f>
        <v>0.59243466299862446</v>
      </c>
      <c r="I31" s="17">
        <f t="shared" si="3"/>
        <v>5924.3466299862448</v>
      </c>
      <c r="J31" s="6">
        <f t="shared" si="4"/>
        <v>165881.70563961484</v>
      </c>
      <c r="K31" s="10">
        <f t="shared" si="5"/>
        <v>0.5529390187987161</v>
      </c>
      <c r="L31" s="15">
        <f>IF(A31/30&lt;賃金日額上下限!$B$19,賃金日額上下限!$B$19,IF(A31/30&lt;賃金日額上下限!$B$22,A31/30,賃金日額上下限!$B$22))</f>
        <v>10000</v>
      </c>
      <c r="M31" s="16">
        <f>IF(L31&lt;賃金日額上下限!$D$19,80%,IF(L31&gt;賃金日額上下限!$B$21,50%,((-0.3*L31-0.5*賃金日額上下限!$B$20+0.8*賃金日額上下限!$D$20)/(賃金日額上下限!$D$20-賃金日額上下限!$B$20))))</f>
        <v>0.59243466299862446</v>
      </c>
      <c r="N31" s="17">
        <f t="shared" si="6"/>
        <v>5924.3466299862448</v>
      </c>
      <c r="O31" s="6">
        <f t="shared" si="7"/>
        <v>165881.70563961484</v>
      </c>
      <c r="P31" s="10">
        <f t="shared" si="8"/>
        <v>0.5529390187987161</v>
      </c>
      <c r="Q31" s="15">
        <f>IF(A31/30&lt;賃金日額上下限!$B$26,賃金日額上下限!$B$26,IF(A31/30&lt;賃金日額上下限!$B$29,A31/30,賃金日額上下限!$B$29))</f>
        <v>10000</v>
      </c>
      <c r="R31" s="16">
        <f>IF(Q31&lt;賃金日額上下限!$D$26,80%,IF(Q31&gt;賃金日額上下限!$B$28,45%,((-0.35*Q31-0.45*賃金日額上下限!$B$27+0.8*賃金日額上下限!$D$27)/(賃金日額上下限!$D$27-賃金日額上下限!$B$27))))</f>
        <v>0.50804311774461031</v>
      </c>
      <c r="S31" s="17">
        <f>IF(AND(賃金日額上下限!$B$27&lt;=Q31,Q31&lt;=賃金日額上下限!$D$27),IF(Q31*R31&lt;(賃金日額上下限!$D$27*0.4+基本手当!Q31*0.05),Q31*R31,(賃金日額上下限!$D$27*0.4+基本手当!Q31*0.05)),Q31*R31)</f>
        <v>4900</v>
      </c>
      <c r="T31" s="6">
        <f t="shared" si="9"/>
        <v>137200</v>
      </c>
      <c r="U31" s="10">
        <f t="shared" si="10"/>
        <v>0.45733333333333331</v>
      </c>
    </row>
    <row r="32" spans="1:21" x14ac:dyDescent="0.4">
      <c r="A32" s="13">
        <v>310000</v>
      </c>
      <c r="B32" s="15">
        <f>IF(A32/30&lt;賃金日額上下限!$B$5,賃金日額上下限!$B$5,IF(A32/30&lt;賃金日額上下限!$B$8,A32/30,賃金日額上下限!$B$8))</f>
        <v>10333.333333333334</v>
      </c>
      <c r="C32" s="16">
        <f>IF(B32&lt;賃金日額上下限!$D$5,80%,IF(B32&gt;賃金日額上下限!$B$7,50%,((-0.3*B32-0.5*賃金日額上下限!$B$6+0.8*賃金日額上下限!$D$6)/(賃金日額上下限!$D$6-賃金日額上下限!$B$6))))</f>
        <v>0.57867950481430541</v>
      </c>
      <c r="D32" s="17">
        <f t="shared" si="0"/>
        <v>5979.6882164144899</v>
      </c>
      <c r="E32" s="6">
        <f t="shared" si="1"/>
        <v>167431.27005960571</v>
      </c>
      <c r="F32" s="10">
        <f t="shared" si="2"/>
        <v>0.54010087116001837</v>
      </c>
      <c r="G32" s="15">
        <f>IF(A32/30&lt;賃金日額上下限!$B$12,賃金日額上下限!$B$12,IF(A32/30&lt;賃金日額上下限!$B$15,A32/30,賃金日額上下限!$B$15))</f>
        <v>10333.333333333334</v>
      </c>
      <c r="H32" s="16">
        <f>IF(G32&lt;賃金日額上下限!$D$12,80%,IF(G32&gt;賃金日額上下限!$B$14,50%,((-0.3*G32-0.5*賃金日額上下限!$B$13+0.8*賃金日額上下限!$D$13)/(賃金日額上下限!$D$13-賃金日額上下限!$B$13))))</f>
        <v>0.57867950481430541</v>
      </c>
      <c r="I32" s="17">
        <f t="shared" si="3"/>
        <v>5979.6882164144899</v>
      </c>
      <c r="J32" s="6">
        <f t="shared" si="4"/>
        <v>167431.27005960571</v>
      </c>
      <c r="K32" s="10">
        <f t="shared" si="5"/>
        <v>0.54010087116001837</v>
      </c>
      <c r="L32" s="15">
        <f>IF(A32/30&lt;賃金日額上下限!$B$19,賃金日額上下限!$B$19,IF(A32/30&lt;賃金日額上下限!$B$22,A32/30,賃金日額上下限!$B$22))</f>
        <v>10333.333333333334</v>
      </c>
      <c r="M32" s="16">
        <f>IF(L32&lt;賃金日額上下限!$D$19,80%,IF(L32&gt;賃金日額上下限!$B$21,50%,((-0.3*L32-0.5*賃金日額上下限!$B$20+0.8*賃金日額上下限!$D$20)/(賃金日額上下限!$D$20-賃金日額上下限!$B$20))))</f>
        <v>0.57867950481430541</v>
      </c>
      <c r="N32" s="17">
        <f t="shared" si="6"/>
        <v>5979.6882164144899</v>
      </c>
      <c r="O32" s="6">
        <f t="shared" si="7"/>
        <v>167431.27005960571</v>
      </c>
      <c r="P32" s="10">
        <f t="shared" si="8"/>
        <v>0.54010087116001837</v>
      </c>
      <c r="Q32" s="15">
        <f>IF(A32/30&lt;賃金日額上下限!$B$26,賃金日額上下限!$B$26,IF(A32/30&lt;賃金日額上下限!$B$29,A32/30,賃金日額上下限!$B$29))</f>
        <v>10333.333333333334</v>
      </c>
      <c r="R32" s="16">
        <f>IF(Q32&lt;賃金日額上下限!$D$26,80%,IF(Q32&gt;賃金日額上下限!$B$28,45%,((-0.35*Q32-0.45*賃金日額上下限!$B$27+0.8*賃金日額上下限!$D$27)/(賃金日額上下限!$D$27-賃金日額上下限!$B$27))))</f>
        <v>0.4886954118297403</v>
      </c>
      <c r="S32" s="17">
        <f>IF(AND(賃金日額上下限!$B$27&lt;=Q32,Q32&lt;=賃金日額上下限!$D$27),IF(Q32*R32&lt;(賃金日額上下限!$D$27*0.4+基本手当!Q32*0.05),Q32*R32,(賃金日額上下限!$D$27*0.4+基本手当!Q32*0.05)),Q32*R32)</f>
        <v>4916.666666666667</v>
      </c>
      <c r="T32" s="6">
        <f t="shared" si="9"/>
        <v>137666.66666666669</v>
      </c>
      <c r="U32" s="10">
        <f t="shared" si="10"/>
        <v>0.4440860215053764</v>
      </c>
    </row>
    <row r="33" spans="1:21" x14ac:dyDescent="0.4">
      <c r="A33" s="13">
        <v>320000</v>
      </c>
      <c r="B33" s="15">
        <f>IF(A33/30&lt;賃金日額上下限!$B$5,賃金日額上下限!$B$5,IF(A33/30&lt;賃金日額上下限!$B$8,A33/30,賃金日額上下限!$B$8))</f>
        <v>10666.666666666666</v>
      </c>
      <c r="C33" s="16">
        <f>IF(B33&lt;賃金日額上下限!$D$5,80%,IF(B33&gt;賃金日額上下限!$B$7,50%,((-0.3*B33-0.5*賃金日額上下限!$B$6+0.8*賃金日額上下限!$D$6)/(賃金日額上下限!$D$6-賃金日額上下限!$B$6))))</f>
        <v>0.56492434662998625</v>
      </c>
      <c r="D33" s="17">
        <f t="shared" si="0"/>
        <v>6025.8596973865197</v>
      </c>
      <c r="E33" s="6">
        <f t="shared" si="1"/>
        <v>168724.07152682255</v>
      </c>
      <c r="F33" s="10">
        <f t="shared" si="2"/>
        <v>0.52726272352132042</v>
      </c>
      <c r="G33" s="15">
        <f>IF(A33/30&lt;賃金日額上下限!$B$12,賃金日額上下限!$B$12,IF(A33/30&lt;賃金日額上下限!$B$15,A33/30,賃金日額上下限!$B$15))</f>
        <v>10666.666666666666</v>
      </c>
      <c r="H33" s="16">
        <f>IF(G33&lt;賃金日額上下限!$D$12,80%,IF(G33&gt;賃金日額上下限!$B$14,50%,((-0.3*G33-0.5*賃金日額上下限!$B$13+0.8*賃金日額上下限!$D$13)/(賃金日額上下限!$D$13-賃金日額上下限!$B$13))))</f>
        <v>0.56492434662998625</v>
      </c>
      <c r="I33" s="17">
        <f t="shared" si="3"/>
        <v>6025.8596973865197</v>
      </c>
      <c r="J33" s="6">
        <f t="shared" si="4"/>
        <v>168724.07152682255</v>
      </c>
      <c r="K33" s="10">
        <f t="shared" si="5"/>
        <v>0.52726272352132042</v>
      </c>
      <c r="L33" s="15">
        <f>IF(A33/30&lt;賃金日額上下限!$B$19,賃金日額上下限!$B$19,IF(A33/30&lt;賃金日額上下限!$B$22,A33/30,賃金日額上下限!$B$22))</f>
        <v>10666.666666666666</v>
      </c>
      <c r="M33" s="16">
        <f>IF(L33&lt;賃金日額上下限!$D$19,80%,IF(L33&gt;賃金日額上下限!$B$21,50%,((-0.3*L33-0.5*賃金日額上下限!$B$20+0.8*賃金日額上下限!$D$20)/(賃金日額上下限!$D$20-賃金日額上下限!$B$20))))</f>
        <v>0.56492434662998625</v>
      </c>
      <c r="N33" s="17">
        <f t="shared" si="6"/>
        <v>6025.8596973865197</v>
      </c>
      <c r="O33" s="6">
        <f t="shared" si="7"/>
        <v>168724.07152682255</v>
      </c>
      <c r="P33" s="10">
        <f t="shared" si="8"/>
        <v>0.52726272352132042</v>
      </c>
      <c r="Q33" s="15">
        <f>IF(A33/30&lt;賃金日額上下限!$B$26,賃金日額上下限!$B$26,IF(A33/30&lt;賃金日額上下限!$B$29,A33/30,賃金日額上下限!$B$29))</f>
        <v>10666.666666666666</v>
      </c>
      <c r="R33" s="16">
        <f>IF(Q33&lt;賃金日額上下限!$D$26,80%,IF(Q33&gt;賃金日額上下限!$B$28,45%,((-0.35*Q33-0.45*賃金日額上下限!$B$27+0.8*賃金日額上下限!$D$27)/(賃金日額上下限!$D$27-賃金日額上下限!$B$27))))</f>
        <v>0.46934770591487013</v>
      </c>
      <c r="S33" s="17">
        <f>IF(AND(賃金日額上下限!$B$27&lt;=Q33,Q33&lt;=賃金日額上下限!$D$27),IF(Q33*R33&lt;(賃金日額上下限!$D$27*0.4+基本手当!Q33*0.05),Q33*R33,(賃金日額上下限!$D$27*0.4+基本手当!Q33*0.05)),Q33*R33)</f>
        <v>4933.333333333333</v>
      </c>
      <c r="T33" s="6">
        <f t="shared" si="9"/>
        <v>138133.33333333331</v>
      </c>
      <c r="U33" s="10">
        <f t="shared" si="10"/>
        <v>0.43166666666666659</v>
      </c>
    </row>
    <row r="34" spans="1:21" x14ac:dyDescent="0.4">
      <c r="A34" s="13">
        <v>330000</v>
      </c>
      <c r="B34" s="15">
        <f>IF(A34/30&lt;賃金日額上下限!$B$5,賃金日額上下限!$B$5,IF(A34/30&lt;賃金日額上下限!$B$8,A34/30,賃金日額上下限!$B$8))</f>
        <v>11000</v>
      </c>
      <c r="C34" s="16">
        <f>IF(B34&lt;賃金日額上下限!$D$5,80%,IF(B34&gt;賃金日額上下限!$B$7,50%,((-0.3*B34-0.5*賃金日額上下限!$B$6+0.8*賃金日額上下限!$D$6)/(賃金日額上下限!$D$6-賃金日額上下限!$B$6))))</f>
        <v>0.55116918844566709</v>
      </c>
      <c r="D34" s="17">
        <f t="shared" si="0"/>
        <v>6062.8610729023376</v>
      </c>
      <c r="E34" s="6">
        <f t="shared" si="1"/>
        <v>169760.11004126546</v>
      </c>
      <c r="F34" s="10">
        <f t="shared" si="2"/>
        <v>0.51442457588262258</v>
      </c>
      <c r="G34" s="15">
        <f>IF(A34/30&lt;賃金日額上下限!$B$12,賃金日額上下限!$B$12,IF(A34/30&lt;賃金日額上下限!$B$15,A34/30,賃金日額上下限!$B$15))</f>
        <v>11000</v>
      </c>
      <c r="H34" s="16">
        <f>IF(G34&lt;賃金日額上下限!$D$12,80%,IF(G34&gt;賃金日額上下限!$B$14,50%,((-0.3*G34-0.5*賃金日額上下限!$B$13+0.8*賃金日額上下限!$D$13)/(賃金日額上下限!$D$13-賃金日額上下限!$B$13))))</f>
        <v>0.55116918844566709</v>
      </c>
      <c r="I34" s="17">
        <f t="shared" si="3"/>
        <v>6062.8610729023376</v>
      </c>
      <c r="J34" s="6">
        <f t="shared" si="4"/>
        <v>169760.11004126546</v>
      </c>
      <c r="K34" s="10">
        <f t="shared" si="5"/>
        <v>0.51442457588262258</v>
      </c>
      <c r="L34" s="15">
        <f>IF(A34/30&lt;賃金日額上下限!$B$19,賃金日額上下限!$B$19,IF(A34/30&lt;賃金日額上下限!$B$22,A34/30,賃金日額上下限!$B$22))</f>
        <v>11000</v>
      </c>
      <c r="M34" s="16">
        <f>IF(L34&lt;賃金日額上下限!$D$19,80%,IF(L34&gt;賃金日額上下限!$B$21,50%,((-0.3*L34-0.5*賃金日額上下限!$B$20+0.8*賃金日額上下限!$D$20)/(賃金日額上下限!$D$20-賃金日額上下限!$B$20))))</f>
        <v>0.55116918844566709</v>
      </c>
      <c r="N34" s="17">
        <f t="shared" si="6"/>
        <v>6062.8610729023376</v>
      </c>
      <c r="O34" s="6">
        <f t="shared" si="7"/>
        <v>169760.11004126546</v>
      </c>
      <c r="P34" s="10">
        <f t="shared" si="8"/>
        <v>0.51442457588262258</v>
      </c>
      <c r="Q34" s="15">
        <f>IF(A34/30&lt;賃金日額上下限!$B$26,賃金日額上下限!$B$26,IF(A34/30&lt;賃金日額上下限!$B$29,A34/30,賃金日額上下限!$B$29))</f>
        <v>11000</v>
      </c>
      <c r="R34" s="16">
        <f>IF(Q34&lt;賃金日額上下限!$D$26,80%,IF(Q34&gt;賃金日額上下限!$B$28,45%,((-0.35*Q34-0.45*賃金日額上下限!$B$27+0.8*賃金日額上下限!$D$27)/(賃金日額上下限!$D$27-賃金日額上下限!$B$27))))</f>
        <v>0.45</v>
      </c>
      <c r="S34" s="17">
        <f>IF(AND(賃金日額上下限!$B$27&lt;=Q34,Q34&lt;=賃金日額上下限!$D$27),IF(Q34*R34&lt;(賃金日額上下限!$D$27*0.4+基本手当!Q34*0.05),Q34*R34,(賃金日額上下限!$D$27*0.4+基本手当!Q34*0.05)),Q34*R34)</f>
        <v>4950</v>
      </c>
      <c r="T34" s="6">
        <f t="shared" si="9"/>
        <v>138600</v>
      </c>
      <c r="U34" s="10">
        <f t="shared" si="10"/>
        <v>0.42</v>
      </c>
    </row>
    <row r="35" spans="1:21" x14ac:dyDescent="0.4">
      <c r="A35" s="13">
        <v>340000</v>
      </c>
      <c r="B35" s="15">
        <f>IF(A35/30&lt;賃金日額上下限!$B$5,賃金日額上下限!$B$5,IF(A35/30&lt;賃金日額上下限!$B$8,A35/30,賃金日額上下限!$B$8))</f>
        <v>11333.333333333334</v>
      </c>
      <c r="C35" s="16">
        <f>IF(B35&lt;賃金日額上下限!$D$5,80%,IF(B35&gt;賃金日額上下限!$B$7,50%,((-0.3*B35-0.5*賃金日額上下限!$B$6+0.8*賃金日額上下限!$D$6)/(賃金日額上下限!$D$6-賃金日額上下限!$B$6))))</f>
        <v>0.53741403026134804</v>
      </c>
      <c r="D35" s="17">
        <f t="shared" si="0"/>
        <v>6090.6923429619446</v>
      </c>
      <c r="E35" s="6">
        <f t="shared" si="1"/>
        <v>170539.38560293446</v>
      </c>
      <c r="F35" s="10">
        <f t="shared" si="2"/>
        <v>0.50158642824392485</v>
      </c>
      <c r="G35" s="15">
        <f>IF(A35/30&lt;賃金日額上下限!$B$12,賃金日額上下限!$B$12,IF(A35/30&lt;賃金日額上下限!$B$15,A35/30,賃金日額上下限!$B$15))</f>
        <v>11333.333333333334</v>
      </c>
      <c r="H35" s="16">
        <f>IF(G35&lt;賃金日額上下限!$D$12,80%,IF(G35&gt;賃金日額上下限!$B$14,50%,((-0.3*G35-0.5*賃金日額上下限!$B$13+0.8*賃金日額上下限!$D$13)/(賃金日額上下限!$D$13-賃金日額上下限!$B$13))))</f>
        <v>0.53741403026134804</v>
      </c>
      <c r="I35" s="17">
        <f t="shared" si="3"/>
        <v>6090.6923429619446</v>
      </c>
      <c r="J35" s="6">
        <f t="shared" si="4"/>
        <v>170539.38560293446</v>
      </c>
      <c r="K35" s="10">
        <f t="shared" si="5"/>
        <v>0.50158642824392485</v>
      </c>
      <c r="L35" s="15">
        <f>IF(A35/30&lt;賃金日額上下限!$B$19,賃金日額上下限!$B$19,IF(A35/30&lt;賃金日額上下限!$B$22,A35/30,賃金日額上下限!$B$22))</f>
        <v>11333.333333333334</v>
      </c>
      <c r="M35" s="16">
        <f>IF(L35&lt;賃金日額上下限!$D$19,80%,IF(L35&gt;賃金日額上下限!$B$21,50%,((-0.3*L35-0.5*賃金日額上下限!$B$20+0.8*賃金日額上下限!$D$20)/(賃金日額上下限!$D$20-賃金日額上下限!$B$20))))</f>
        <v>0.53741403026134804</v>
      </c>
      <c r="N35" s="17">
        <f t="shared" si="6"/>
        <v>6090.6923429619446</v>
      </c>
      <c r="O35" s="6">
        <f t="shared" si="7"/>
        <v>170539.38560293446</v>
      </c>
      <c r="P35" s="10">
        <f t="shared" si="8"/>
        <v>0.50158642824392485</v>
      </c>
      <c r="Q35" s="15">
        <f>IF(A35/30&lt;賃金日額上下限!$B$26,賃金日額上下限!$B$26,IF(A35/30&lt;賃金日額上下限!$B$29,A35/30,賃金日額上下限!$B$29))</f>
        <v>11333.333333333334</v>
      </c>
      <c r="R35" s="16">
        <f>IF(Q35&lt;賃金日額上下限!$D$26,80%,IF(Q35&gt;賃金日額上下限!$B$28,45%,((-0.35*Q35-0.45*賃金日額上下限!$B$27+0.8*賃金日額上下限!$D$27)/(賃金日額上下限!$D$27-賃金日額上下限!$B$27))))</f>
        <v>0.45</v>
      </c>
      <c r="S35" s="17">
        <f>IF(AND(賃金日額上下限!$B$27&lt;=Q35,Q35&lt;=賃金日額上下限!$D$27),IF(Q35*R35&lt;(賃金日額上下限!$D$27*0.4+基本手当!Q35*0.05),Q35*R35,(賃金日額上下限!$D$27*0.4+基本手当!Q35*0.05)),Q35*R35)</f>
        <v>5100</v>
      </c>
      <c r="T35" s="6">
        <f t="shared" si="9"/>
        <v>142800</v>
      </c>
      <c r="U35" s="10">
        <f t="shared" si="10"/>
        <v>0.42</v>
      </c>
    </row>
    <row r="36" spans="1:21" x14ac:dyDescent="0.4">
      <c r="A36" s="13">
        <v>350000</v>
      </c>
      <c r="B36" s="15">
        <f>IF(A36/30&lt;賃金日額上下限!$B$5,賃金日額上下限!$B$5,IF(A36/30&lt;賃金日額上下限!$B$8,A36/30,賃金日額上下限!$B$8))</f>
        <v>11666.666666666666</v>
      </c>
      <c r="C36" s="16">
        <f>IF(B36&lt;賃金日額上下限!$D$5,80%,IF(B36&gt;賃金日額上下限!$B$7,50%,((-0.3*B36-0.5*賃金日額上下限!$B$6+0.8*賃金日額上下限!$D$6)/(賃金日額上下限!$D$6-賃金日額上下限!$B$6))))</f>
        <v>0.52365887207702888</v>
      </c>
      <c r="D36" s="17">
        <f t="shared" si="0"/>
        <v>6109.3535075653363</v>
      </c>
      <c r="E36" s="6">
        <f t="shared" si="1"/>
        <v>171061.89821182942</v>
      </c>
      <c r="F36" s="10">
        <f t="shared" si="2"/>
        <v>0.4887482806052269</v>
      </c>
      <c r="G36" s="15">
        <f>IF(A36/30&lt;賃金日額上下限!$B$12,賃金日額上下限!$B$12,IF(A36/30&lt;賃金日額上下限!$B$15,A36/30,賃金日額上下限!$B$15))</f>
        <v>11666.666666666666</v>
      </c>
      <c r="H36" s="16">
        <f>IF(G36&lt;賃金日額上下限!$D$12,80%,IF(G36&gt;賃金日額上下限!$B$14,50%,((-0.3*G36-0.5*賃金日額上下限!$B$13+0.8*賃金日額上下限!$D$13)/(賃金日額上下限!$D$13-賃金日額上下限!$B$13))))</f>
        <v>0.52365887207702888</v>
      </c>
      <c r="I36" s="17">
        <f t="shared" si="3"/>
        <v>6109.3535075653363</v>
      </c>
      <c r="J36" s="6">
        <f t="shared" si="4"/>
        <v>171061.89821182942</v>
      </c>
      <c r="K36" s="10">
        <f t="shared" si="5"/>
        <v>0.4887482806052269</v>
      </c>
      <c r="L36" s="15">
        <f>IF(A36/30&lt;賃金日額上下限!$B$19,賃金日額上下限!$B$19,IF(A36/30&lt;賃金日額上下限!$B$22,A36/30,賃金日額上下限!$B$22))</f>
        <v>11666.666666666666</v>
      </c>
      <c r="M36" s="16">
        <f>IF(L36&lt;賃金日額上下限!$D$19,80%,IF(L36&gt;賃金日額上下限!$B$21,50%,((-0.3*L36-0.5*賃金日額上下限!$B$20+0.8*賃金日額上下限!$D$20)/(賃金日額上下限!$D$20-賃金日額上下限!$B$20))))</f>
        <v>0.52365887207702888</v>
      </c>
      <c r="N36" s="17">
        <f t="shared" si="6"/>
        <v>6109.3535075653363</v>
      </c>
      <c r="O36" s="6">
        <f t="shared" si="7"/>
        <v>171061.89821182942</v>
      </c>
      <c r="P36" s="10">
        <f t="shared" si="8"/>
        <v>0.4887482806052269</v>
      </c>
      <c r="Q36" s="15">
        <f>IF(A36/30&lt;賃金日額上下限!$B$26,賃金日額上下限!$B$26,IF(A36/30&lt;賃金日額上下限!$B$29,A36/30,賃金日額上下限!$B$29))</f>
        <v>11666.666666666666</v>
      </c>
      <c r="R36" s="16">
        <f>IF(Q36&lt;賃金日額上下限!$D$26,80%,IF(Q36&gt;賃金日額上下限!$B$28,45%,((-0.35*Q36-0.45*賃金日額上下限!$B$27+0.8*賃金日額上下限!$D$27)/(賃金日額上下限!$D$27-賃金日額上下限!$B$27))))</f>
        <v>0.45</v>
      </c>
      <c r="S36" s="17">
        <f>IF(AND(賃金日額上下限!$B$27&lt;=Q36,Q36&lt;=賃金日額上下限!$D$27),IF(Q36*R36&lt;(賃金日額上下限!$D$27*0.4+基本手当!Q36*0.05),Q36*R36,(賃金日額上下限!$D$27*0.4+基本手当!Q36*0.05)),Q36*R36)</f>
        <v>5250</v>
      </c>
      <c r="T36" s="6">
        <f t="shared" si="9"/>
        <v>147000</v>
      </c>
      <c r="U36" s="10">
        <f t="shared" si="10"/>
        <v>0.42</v>
      </c>
    </row>
    <row r="37" spans="1:21" x14ac:dyDescent="0.4">
      <c r="A37" s="13">
        <v>360000</v>
      </c>
      <c r="B37" s="15">
        <f>IF(A37/30&lt;賃金日額上下限!$B$5,賃金日額上下限!$B$5,IF(A37/30&lt;賃金日額上下限!$B$8,A37/30,賃金日額上下限!$B$8))</f>
        <v>12000</v>
      </c>
      <c r="C37" s="16">
        <f>IF(B37&lt;賃金日額上下限!$D$5,80%,IF(B37&gt;賃金日額上下限!$B$7,50%,((-0.3*B37-0.5*賃金日額上下限!$B$6+0.8*賃金日額上下限!$D$6)/(賃金日額上下限!$D$6-賃金日額上下限!$B$6))))</f>
        <v>0.50990371389270972</v>
      </c>
      <c r="D37" s="17">
        <f t="shared" si="0"/>
        <v>6118.844566712517</v>
      </c>
      <c r="E37" s="6">
        <f t="shared" si="1"/>
        <v>171327.64786795047</v>
      </c>
      <c r="F37" s="10">
        <f t="shared" si="2"/>
        <v>0.47591013296652906</v>
      </c>
      <c r="G37" s="15">
        <f>IF(A37/30&lt;賃金日額上下限!$B$12,賃金日額上下限!$B$12,IF(A37/30&lt;賃金日額上下限!$B$15,A37/30,賃金日額上下限!$B$15))</f>
        <v>12000</v>
      </c>
      <c r="H37" s="16">
        <f>IF(G37&lt;賃金日額上下限!$D$12,80%,IF(G37&gt;賃金日額上下限!$B$14,50%,((-0.3*G37-0.5*賃金日額上下限!$B$13+0.8*賃金日額上下限!$D$13)/(賃金日額上下限!$D$13-賃金日額上下限!$B$13))))</f>
        <v>0.50990371389270972</v>
      </c>
      <c r="I37" s="17">
        <f t="shared" si="3"/>
        <v>6118.844566712517</v>
      </c>
      <c r="J37" s="6">
        <f t="shared" si="4"/>
        <v>171327.64786795047</v>
      </c>
      <c r="K37" s="10">
        <f t="shared" si="5"/>
        <v>0.47591013296652906</v>
      </c>
      <c r="L37" s="15">
        <f>IF(A37/30&lt;賃金日額上下限!$B$19,賃金日額上下限!$B$19,IF(A37/30&lt;賃金日額上下限!$B$22,A37/30,賃金日額上下限!$B$22))</f>
        <v>12000</v>
      </c>
      <c r="M37" s="16">
        <f>IF(L37&lt;賃金日額上下限!$D$19,80%,IF(L37&gt;賃金日額上下限!$B$21,50%,((-0.3*L37-0.5*賃金日額上下限!$B$20+0.8*賃金日額上下限!$D$20)/(賃金日額上下限!$D$20-賃金日額上下限!$B$20))))</f>
        <v>0.50990371389270972</v>
      </c>
      <c r="N37" s="17">
        <f t="shared" si="6"/>
        <v>6118.844566712517</v>
      </c>
      <c r="O37" s="6">
        <f t="shared" si="7"/>
        <v>171327.64786795047</v>
      </c>
      <c r="P37" s="10">
        <f t="shared" si="8"/>
        <v>0.47591013296652906</v>
      </c>
      <c r="Q37" s="15">
        <f>IF(A37/30&lt;賃金日額上下限!$B$26,賃金日額上下限!$B$26,IF(A37/30&lt;賃金日額上下限!$B$29,A37/30,賃金日額上下限!$B$29))</f>
        <v>12000</v>
      </c>
      <c r="R37" s="16">
        <f>IF(Q37&lt;賃金日額上下限!$D$26,80%,IF(Q37&gt;賃金日額上下限!$B$28,45%,((-0.35*Q37-0.45*賃金日額上下限!$B$27+0.8*賃金日額上下限!$D$27)/(賃金日額上下限!$D$27-賃金日額上下限!$B$27))))</f>
        <v>0.45</v>
      </c>
      <c r="S37" s="17">
        <f>IF(AND(賃金日額上下限!$B$27&lt;=Q37,Q37&lt;=賃金日額上下限!$D$27),IF(Q37*R37&lt;(賃金日額上下限!$D$27*0.4+基本手当!Q37*0.05),Q37*R37,(賃金日額上下限!$D$27*0.4+基本手当!Q37*0.05)),Q37*R37)</f>
        <v>5400</v>
      </c>
      <c r="T37" s="6">
        <f t="shared" si="9"/>
        <v>151200</v>
      </c>
      <c r="U37" s="10">
        <f t="shared" si="10"/>
        <v>0.42</v>
      </c>
    </row>
    <row r="38" spans="1:21" x14ac:dyDescent="0.4">
      <c r="A38" s="13">
        <v>370000</v>
      </c>
      <c r="B38" s="15">
        <f>IF(A38/30&lt;賃金日額上下限!$B$5,賃金日額上下限!$B$5,IF(A38/30&lt;賃金日額上下限!$B$8,A38/30,賃金日額上下限!$B$8))</f>
        <v>12333.333333333334</v>
      </c>
      <c r="C38" s="16">
        <f>IF(B38&lt;賃金日額上下限!$D$5,80%,IF(B38&gt;賃金日額上下限!$B$7,50%,((-0.3*B38-0.5*賃金日額上下限!$B$6+0.8*賃金日額上下限!$D$6)/(賃金日額上下限!$D$6-賃金日額上下限!$B$6))))</f>
        <v>0.5</v>
      </c>
      <c r="D38" s="17">
        <f t="shared" si="0"/>
        <v>6166.666666666667</v>
      </c>
      <c r="E38" s="6">
        <f t="shared" si="1"/>
        <v>172666.66666666669</v>
      </c>
      <c r="F38" s="10">
        <f t="shared" si="2"/>
        <v>0.46666666666666673</v>
      </c>
      <c r="G38" s="15">
        <f>IF(A38/30&lt;賃金日額上下限!$B$12,賃金日額上下限!$B$12,IF(A38/30&lt;賃金日額上下限!$B$15,A38/30,賃金日額上下限!$B$15))</f>
        <v>12333.333333333334</v>
      </c>
      <c r="H38" s="16">
        <f>IF(G38&lt;賃金日額上下限!$D$12,80%,IF(G38&gt;賃金日額上下限!$B$14,50%,((-0.3*G38-0.5*賃金日額上下限!$B$13+0.8*賃金日額上下限!$D$13)/(賃金日額上下限!$D$13-賃金日額上下限!$B$13))))</f>
        <v>0.5</v>
      </c>
      <c r="I38" s="17">
        <f t="shared" si="3"/>
        <v>6166.666666666667</v>
      </c>
      <c r="J38" s="6">
        <f t="shared" si="4"/>
        <v>172666.66666666669</v>
      </c>
      <c r="K38" s="10">
        <f t="shared" si="5"/>
        <v>0.46666666666666673</v>
      </c>
      <c r="L38" s="15">
        <f>IF(A38/30&lt;賃金日額上下限!$B$19,賃金日額上下限!$B$19,IF(A38/30&lt;賃金日額上下限!$B$22,A38/30,賃金日額上下限!$B$22))</f>
        <v>12333.333333333334</v>
      </c>
      <c r="M38" s="16">
        <f>IF(L38&lt;賃金日額上下限!$D$19,80%,IF(L38&gt;賃金日額上下限!$B$21,50%,((-0.3*L38-0.5*賃金日額上下限!$B$20+0.8*賃金日額上下限!$D$20)/(賃金日額上下限!$D$20-賃金日額上下限!$B$20))))</f>
        <v>0.5</v>
      </c>
      <c r="N38" s="17">
        <f t="shared" si="6"/>
        <v>6166.666666666667</v>
      </c>
      <c r="O38" s="6">
        <f t="shared" si="7"/>
        <v>172666.66666666669</v>
      </c>
      <c r="P38" s="10">
        <f t="shared" si="8"/>
        <v>0.46666666666666673</v>
      </c>
      <c r="Q38" s="15">
        <f>IF(A38/30&lt;賃金日額上下限!$B$26,賃金日額上下限!$B$26,IF(A38/30&lt;賃金日額上下限!$B$29,A38/30,賃金日額上下限!$B$29))</f>
        <v>12333.333333333334</v>
      </c>
      <c r="R38" s="16">
        <f>IF(Q38&lt;賃金日額上下限!$D$26,80%,IF(Q38&gt;賃金日額上下限!$B$28,45%,((-0.35*Q38-0.45*賃金日額上下限!$B$27+0.8*賃金日額上下限!$D$27)/(賃金日額上下限!$D$27-賃金日額上下限!$B$27))))</f>
        <v>0.45</v>
      </c>
      <c r="S38" s="17">
        <f>IF(AND(賃金日額上下限!$B$27&lt;=Q38,Q38&lt;=賃金日額上下限!$D$27),IF(Q38*R38&lt;(賃金日額上下限!$D$27*0.4+基本手当!Q38*0.05),Q38*R38,(賃金日額上下限!$D$27*0.4+基本手当!Q38*0.05)),Q38*R38)</f>
        <v>5550</v>
      </c>
      <c r="T38" s="6">
        <f t="shared" si="9"/>
        <v>155400</v>
      </c>
      <c r="U38" s="10">
        <f t="shared" si="10"/>
        <v>0.42</v>
      </c>
    </row>
    <row r="39" spans="1:21" x14ac:dyDescent="0.4">
      <c r="A39" s="13">
        <v>380000</v>
      </c>
      <c r="B39" s="15">
        <f>IF(A39/30&lt;賃金日額上下限!$B$5,賃金日額上下限!$B$5,IF(A39/30&lt;賃金日額上下限!$B$8,A39/30,賃金日額上下限!$B$8))</f>
        <v>12666.666666666666</v>
      </c>
      <c r="C39" s="16">
        <f>IF(B39&lt;賃金日額上下限!$D$5,80%,IF(B39&gt;賃金日額上下限!$B$7,50%,((-0.3*B39-0.5*賃金日額上下限!$B$6+0.8*賃金日額上下限!$D$6)/(賃金日額上下限!$D$6-賃金日額上下限!$B$6))))</f>
        <v>0.5</v>
      </c>
      <c r="D39" s="17">
        <f t="shared" si="0"/>
        <v>6333.333333333333</v>
      </c>
      <c r="E39" s="6">
        <f t="shared" si="1"/>
        <v>177333.33333333331</v>
      </c>
      <c r="F39" s="10">
        <f t="shared" si="2"/>
        <v>0.46666666666666662</v>
      </c>
      <c r="G39" s="15">
        <f>IF(A39/30&lt;賃金日額上下限!$B$12,賃金日額上下限!$B$12,IF(A39/30&lt;賃金日額上下限!$B$15,A39/30,賃金日額上下限!$B$15))</f>
        <v>12666.666666666666</v>
      </c>
      <c r="H39" s="16">
        <f>IF(G39&lt;賃金日額上下限!$D$12,80%,IF(G39&gt;賃金日額上下限!$B$14,50%,((-0.3*G39-0.5*賃金日額上下限!$B$13+0.8*賃金日額上下限!$D$13)/(賃金日額上下限!$D$13-賃金日額上下限!$B$13))))</f>
        <v>0.5</v>
      </c>
      <c r="I39" s="17">
        <f t="shared" si="3"/>
        <v>6333.333333333333</v>
      </c>
      <c r="J39" s="6">
        <f t="shared" si="4"/>
        <v>177333.33333333331</v>
      </c>
      <c r="K39" s="10">
        <f t="shared" si="5"/>
        <v>0.46666666666666662</v>
      </c>
      <c r="L39" s="15">
        <f>IF(A39/30&lt;賃金日額上下限!$B$19,賃金日額上下限!$B$19,IF(A39/30&lt;賃金日額上下限!$B$22,A39/30,賃金日額上下限!$B$22))</f>
        <v>12666.666666666666</v>
      </c>
      <c r="M39" s="16">
        <f>IF(L39&lt;賃金日額上下限!$D$19,80%,IF(L39&gt;賃金日額上下限!$B$21,50%,((-0.3*L39-0.5*賃金日額上下限!$B$20+0.8*賃金日額上下限!$D$20)/(賃金日額上下限!$D$20-賃金日額上下限!$B$20))))</f>
        <v>0.5</v>
      </c>
      <c r="N39" s="17">
        <f t="shared" si="6"/>
        <v>6333.333333333333</v>
      </c>
      <c r="O39" s="6">
        <f t="shared" si="7"/>
        <v>177333.33333333331</v>
      </c>
      <c r="P39" s="10">
        <f t="shared" si="8"/>
        <v>0.46666666666666662</v>
      </c>
      <c r="Q39" s="15">
        <f>IF(A39/30&lt;賃金日額上下限!$B$26,賃金日額上下限!$B$26,IF(A39/30&lt;賃金日額上下限!$B$29,A39/30,賃金日額上下限!$B$29))</f>
        <v>12666.666666666666</v>
      </c>
      <c r="R39" s="16">
        <f>IF(Q39&lt;賃金日額上下限!$D$26,80%,IF(Q39&gt;賃金日額上下限!$B$28,45%,((-0.35*Q39-0.45*賃金日額上下限!$B$27+0.8*賃金日額上下限!$D$27)/(賃金日額上下限!$D$27-賃金日額上下限!$B$27))))</f>
        <v>0.45</v>
      </c>
      <c r="S39" s="17">
        <f>IF(AND(賃金日額上下限!$B$27&lt;=Q39,Q39&lt;=賃金日額上下限!$D$27),IF(Q39*R39&lt;(賃金日額上下限!$D$27*0.4+基本手当!Q39*0.05),Q39*R39,(賃金日額上下限!$D$27*0.4+基本手当!Q39*0.05)),Q39*R39)</f>
        <v>5700</v>
      </c>
      <c r="T39" s="6">
        <f t="shared" si="9"/>
        <v>159600</v>
      </c>
      <c r="U39" s="10">
        <f t="shared" si="10"/>
        <v>0.42</v>
      </c>
    </row>
    <row r="40" spans="1:21" x14ac:dyDescent="0.4">
      <c r="A40" s="13">
        <v>390000</v>
      </c>
      <c r="B40" s="15">
        <f>IF(A40/30&lt;賃金日額上下限!$B$5,賃金日額上下限!$B$5,IF(A40/30&lt;賃金日額上下限!$B$8,A40/30,賃金日額上下限!$B$8))</f>
        <v>13000</v>
      </c>
      <c r="C40" s="16">
        <f>IF(B40&lt;賃金日額上下限!$D$5,80%,IF(B40&gt;賃金日額上下限!$B$7,50%,((-0.3*B40-0.5*賃金日額上下限!$B$6+0.8*賃金日額上下限!$D$6)/(賃金日額上下限!$D$6-賃金日額上下限!$B$6))))</f>
        <v>0.5</v>
      </c>
      <c r="D40" s="17">
        <f t="shared" si="0"/>
        <v>6500</v>
      </c>
      <c r="E40" s="6">
        <f t="shared" si="1"/>
        <v>182000</v>
      </c>
      <c r="F40" s="10">
        <f t="shared" si="2"/>
        <v>0.46666666666666667</v>
      </c>
      <c r="G40" s="15">
        <f>IF(A40/30&lt;賃金日額上下限!$B$12,賃金日額上下限!$B$12,IF(A40/30&lt;賃金日額上下限!$B$15,A40/30,賃金日額上下限!$B$15))</f>
        <v>13000</v>
      </c>
      <c r="H40" s="16">
        <f>IF(G40&lt;賃金日額上下限!$D$12,80%,IF(G40&gt;賃金日額上下限!$B$14,50%,((-0.3*G40-0.5*賃金日額上下限!$B$13+0.8*賃金日額上下限!$D$13)/(賃金日額上下限!$D$13-賃金日額上下限!$B$13))))</f>
        <v>0.5</v>
      </c>
      <c r="I40" s="17">
        <f t="shared" si="3"/>
        <v>6500</v>
      </c>
      <c r="J40" s="6">
        <f t="shared" si="4"/>
        <v>182000</v>
      </c>
      <c r="K40" s="10">
        <f t="shared" si="5"/>
        <v>0.46666666666666667</v>
      </c>
      <c r="L40" s="15">
        <f>IF(A40/30&lt;賃金日額上下限!$B$19,賃金日額上下限!$B$19,IF(A40/30&lt;賃金日額上下限!$B$22,A40/30,賃金日額上下限!$B$22))</f>
        <v>13000</v>
      </c>
      <c r="M40" s="16">
        <f>IF(L40&lt;賃金日額上下限!$D$19,80%,IF(L40&gt;賃金日額上下限!$B$21,50%,((-0.3*L40-0.5*賃金日額上下限!$B$20+0.8*賃金日額上下限!$D$20)/(賃金日額上下限!$D$20-賃金日額上下限!$B$20))))</f>
        <v>0.5</v>
      </c>
      <c r="N40" s="17">
        <f t="shared" si="6"/>
        <v>6500</v>
      </c>
      <c r="O40" s="6">
        <f t="shared" si="7"/>
        <v>182000</v>
      </c>
      <c r="P40" s="10">
        <f t="shared" si="8"/>
        <v>0.46666666666666667</v>
      </c>
      <c r="Q40" s="15">
        <f>IF(A40/30&lt;賃金日額上下限!$B$26,賃金日額上下限!$B$26,IF(A40/30&lt;賃金日額上下限!$B$29,A40/30,賃金日額上下限!$B$29))</f>
        <v>13000</v>
      </c>
      <c r="R40" s="16">
        <f>IF(Q40&lt;賃金日額上下限!$D$26,80%,IF(Q40&gt;賃金日額上下限!$B$28,45%,((-0.35*Q40-0.45*賃金日額上下限!$B$27+0.8*賃金日額上下限!$D$27)/(賃金日額上下限!$D$27-賃金日額上下限!$B$27))))</f>
        <v>0.45</v>
      </c>
      <c r="S40" s="17">
        <f>IF(AND(賃金日額上下限!$B$27&lt;=Q40,Q40&lt;=賃金日額上下限!$D$27),IF(Q40*R40&lt;(賃金日額上下限!$D$27*0.4+基本手当!Q40*0.05),Q40*R40,(賃金日額上下限!$D$27*0.4+基本手当!Q40*0.05)),Q40*R40)</f>
        <v>5850</v>
      </c>
      <c r="T40" s="6">
        <f t="shared" si="9"/>
        <v>163800</v>
      </c>
      <c r="U40" s="10">
        <f t="shared" si="10"/>
        <v>0.42</v>
      </c>
    </row>
    <row r="41" spans="1:21" x14ac:dyDescent="0.4">
      <c r="A41" s="13">
        <v>400000</v>
      </c>
      <c r="B41" s="15">
        <f>IF(A41/30&lt;賃金日額上下限!$B$5,賃金日額上下限!$B$5,IF(A41/30&lt;賃金日額上下限!$B$8,A41/30,賃金日額上下限!$B$8))</f>
        <v>13333.333333333334</v>
      </c>
      <c r="C41" s="16">
        <f>IF(B41&lt;賃金日額上下限!$D$5,80%,IF(B41&gt;賃金日額上下限!$B$7,50%,((-0.3*B41-0.5*賃金日額上下限!$B$6+0.8*賃金日額上下限!$D$6)/(賃金日額上下限!$D$6-賃金日額上下限!$B$6))))</f>
        <v>0.5</v>
      </c>
      <c r="D41" s="17">
        <f t="shared" si="0"/>
        <v>6666.666666666667</v>
      </c>
      <c r="E41" s="6">
        <f t="shared" si="1"/>
        <v>186666.66666666669</v>
      </c>
      <c r="F41" s="10">
        <f t="shared" si="2"/>
        <v>0.46666666666666673</v>
      </c>
      <c r="G41" s="15">
        <f>IF(A41/30&lt;賃金日額上下限!$B$12,賃金日額上下限!$B$12,IF(A41/30&lt;賃金日額上下限!$B$15,A41/30,賃金日額上下限!$B$15))</f>
        <v>13333.333333333334</v>
      </c>
      <c r="H41" s="16">
        <f>IF(G41&lt;賃金日額上下限!$D$12,80%,IF(G41&gt;賃金日額上下限!$B$14,50%,((-0.3*G41-0.5*賃金日額上下限!$B$13+0.8*賃金日額上下限!$D$13)/(賃金日額上下限!$D$13-賃金日額上下限!$B$13))))</f>
        <v>0.5</v>
      </c>
      <c r="I41" s="17">
        <f t="shared" si="3"/>
        <v>6666.666666666667</v>
      </c>
      <c r="J41" s="6">
        <f t="shared" si="4"/>
        <v>186666.66666666669</v>
      </c>
      <c r="K41" s="10">
        <f t="shared" si="5"/>
        <v>0.46666666666666673</v>
      </c>
      <c r="L41" s="15">
        <f>IF(A41/30&lt;賃金日額上下限!$B$19,賃金日額上下限!$B$19,IF(A41/30&lt;賃金日額上下限!$B$22,A41/30,賃金日額上下限!$B$22))</f>
        <v>13333.333333333334</v>
      </c>
      <c r="M41" s="16">
        <f>IF(L41&lt;賃金日額上下限!$D$19,80%,IF(L41&gt;賃金日額上下限!$B$21,50%,((-0.3*L41-0.5*賃金日額上下限!$B$20+0.8*賃金日額上下限!$D$20)/(賃金日額上下限!$D$20-賃金日額上下限!$B$20))))</f>
        <v>0.5</v>
      </c>
      <c r="N41" s="17">
        <f t="shared" si="6"/>
        <v>6666.666666666667</v>
      </c>
      <c r="O41" s="6">
        <f t="shared" si="7"/>
        <v>186666.66666666669</v>
      </c>
      <c r="P41" s="10">
        <f t="shared" si="8"/>
        <v>0.46666666666666673</v>
      </c>
      <c r="Q41" s="15">
        <f>IF(A41/30&lt;賃金日額上下限!$B$26,賃金日額上下限!$B$26,IF(A41/30&lt;賃金日額上下限!$B$29,A41/30,賃金日額上下限!$B$29))</f>
        <v>13333.333333333334</v>
      </c>
      <c r="R41" s="16">
        <f>IF(Q41&lt;賃金日額上下限!$D$26,80%,IF(Q41&gt;賃金日額上下限!$B$28,45%,((-0.35*Q41-0.45*賃金日額上下限!$B$27+0.8*賃金日額上下限!$D$27)/(賃金日額上下限!$D$27-賃金日額上下限!$B$27))))</f>
        <v>0.45</v>
      </c>
      <c r="S41" s="17">
        <f>IF(AND(賃金日額上下限!$B$27&lt;=Q41,Q41&lt;=賃金日額上下限!$D$27),IF(Q41*R41&lt;(賃金日額上下限!$D$27*0.4+基本手当!Q41*0.05),Q41*R41,(賃金日額上下限!$D$27*0.4+基本手当!Q41*0.05)),Q41*R41)</f>
        <v>6000</v>
      </c>
      <c r="T41" s="6">
        <f t="shared" si="9"/>
        <v>168000</v>
      </c>
      <c r="U41" s="10">
        <f t="shared" si="10"/>
        <v>0.42</v>
      </c>
    </row>
    <row r="42" spans="1:21" x14ac:dyDescent="0.4">
      <c r="A42" s="13">
        <v>410000</v>
      </c>
      <c r="B42" s="15">
        <f>IF(A42/30&lt;賃金日額上下限!$B$5,賃金日額上下限!$B$5,IF(A42/30&lt;賃金日額上下限!$B$8,A42/30,賃金日額上下限!$B$8))</f>
        <v>13520</v>
      </c>
      <c r="C42" s="16">
        <f>IF(B42&lt;賃金日額上下限!$D$5,80%,IF(B42&gt;賃金日額上下限!$B$7,50%,((-0.3*B42-0.5*賃金日額上下限!$B$6+0.8*賃金日額上下限!$D$6)/(賃金日額上下限!$D$6-賃金日額上下限!$B$6))))</f>
        <v>0.5</v>
      </c>
      <c r="D42" s="17">
        <f t="shared" si="0"/>
        <v>6760</v>
      </c>
      <c r="E42" s="6">
        <f t="shared" si="1"/>
        <v>189280</v>
      </c>
      <c r="F42" s="10">
        <f t="shared" si="2"/>
        <v>0.46165853658536588</v>
      </c>
      <c r="G42" s="15">
        <f>IF(A42/30&lt;賃金日額上下限!$B$12,賃金日額上下限!$B$12,IF(A42/30&lt;賃金日額上下限!$B$15,A42/30,賃金日額上下限!$B$15))</f>
        <v>13666.666666666666</v>
      </c>
      <c r="H42" s="16">
        <f>IF(G42&lt;賃金日額上下限!$D$12,80%,IF(G42&gt;賃金日額上下限!$B$14,50%,((-0.3*G42-0.5*賃金日額上下限!$B$13+0.8*賃金日額上下限!$D$13)/(賃金日額上下限!$D$13-賃金日額上下限!$B$13))))</f>
        <v>0.5</v>
      </c>
      <c r="I42" s="17">
        <f t="shared" si="3"/>
        <v>6833.333333333333</v>
      </c>
      <c r="J42" s="6">
        <f t="shared" si="4"/>
        <v>191333.33333333331</v>
      </c>
      <c r="K42" s="10">
        <f t="shared" si="5"/>
        <v>0.46666666666666662</v>
      </c>
      <c r="L42" s="15">
        <f>IF(A42/30&lt;賃金日額上下限!$B$19,賃金日額上下限!$B$19,IF(A42/30&lt;賃金日額上下限!$B$22,A42/30,賃金日額上下限!$B$22))</f>
        <v>13666.666666666666</v>
      </c>
      <c r="M42" s="16">
        <f>IF(L42&lt;賃金日額上下限!$D$19,80%,IF(L42&gt;賃金日額上下限!$B$21,50%,((-0.3*L42-0.5*賃金日額上下限!$B$20+0.8*賃金日額上下限!$D$20)/(賃金日額上下限!$D$20-賃金日額上下限!$B$20))))</f>
        <v>0.5</v>
      </c>
      <c r="N42" s="17">
        <f t="shared" si="6"/>
        <v>6833.333333333333</v>
      </c>
      <c r="O42" s="6">
        <f t="shared" si="7"/>
        <v>191333.33333333331</v>
      </c>
      <c r="P42" s="10">
        <f t="shared" si="8"/>
        <v>0.46666666666666662</v>
      </c>
      <c r="Q42" s="15">
        <f>IF(A42/30&lt;賃金日額上下限!$B$26,賃金日額上下限!$B$26,IF(A42/30&lt;賃金日額上下限!$B$29,A42/30,賃金日額上下限!$B$29))</f>
        <v>13666.666666666666</v>
      </c>
      <c r="R42" s="16">
        <f>IF(Q42&lt;賃金日額上下限!$D$26,80%,IF(Q42&gt;賃金日額上下限!$B$28,45%,((-0.35*Q42-0.45*賃金日額上下限!$B$27+0.8*賃金日額上下限!$D$27)/(賃金日額上下限!$D$27-賃金日額上下限!$B$27))))</f>
        <v>0.45</v>
      </c>
      <c r="S42" s="17">
        <f>IF(AND(賃金日額上下限!$B$27&lt;=Q42,Q42&lt;=賃金日額上下限!$D$27),IF(Q42*R42&lt;(賃金日額上下限!$D$27*0.4+基本手当!Q42*0.05),Q42*R42,(賃金日額上下限!$D$27*0.4+基本手当!Q42*0.05)),Q42*R42)</f>
        <v>6150</v>
      </c>
      <c r="T42" s="6">
        <f t="shared" si="9"/>
        <v>172200</v>
      </c>
      <c r="U42" s="10">
        <f t="shared" si="10"/>
        <v>0.42</v>
      </c>
    </row>
    <row r="43" spans="1:21" x14ac:dyDescent="0.4">
      <c r="A43" s="13">
        <v>420000</v>
      </c>
      <c r="B43" s="15">
        <f>IF(A43/30&lt;賃金日額上下限!$B$5,賃金日額上下限!$B$5,IF(A43/30&lt;賃金日額上下限!$B$8,A43/30,賃金日額上下限!$B$8))</f>
        <v>13520</v>
      </c>
      <c r="C43" s="16">
        <f>IF(B43&lt;賃金日額上下限!$D$5,80%,IF(B43&gt;賃金日額上下限!$B$7,50%,((-0.3*B43-0.5*賃金日額上下限!$B$6+0.8*賃金日額上下限!$D$6)/(賃金日額上下限!$D$6-賃金日額上下限!$B$6))))</f>
        <v>0.5</v>
      </c>
      <c r="D43" s="17">
        <f t="shared" si="0"/>
        <v>6760</v>
      </c>
      <c r="E43" s="6">
        <f t="shared" si="1"/>
        <v>189280</v>
      </c>
      <c r="F43" s="10">
        <f t="shared" si="2"/>
        <v>0.45066666666666666</v>
      </c>
      <c r="G43" s="15">
        <f>IF(A43/30&lt;賃金日額上下限!$B$12,賃金日額上下限!$B$12,IF(A43/30&lt;賃金日額上下限!$B$15,A43/30,賃金日額上下限!$B$15))</f>
        <v>14000</v>
      </c>
      <c r="H43" s="16">
        <f>IF(G43&lt;賃金日額上下限!$D$12,80%,IF(G43&gt;賃金日額上下限!$B$14,50%,((-0.3*G43-0.5*賃金日額上下限!$B$13+0.8*賃金日額上下限!$D$13)/(賃金日額上下限!$D$13-賃金日額上下限!$B$13))))</f>
        <v>0.5</v>
      </c>
      <c r="I43" s="17">
        <f t="shared" si="3"/>
        <v>7000</v>
      </c>
      <c r="J43" s="6">
        <f t="shared" si="4"/>
        <v>196000</v>
      </c>
      <c r="K43" s="10">
        <f t="shared" si="5"/>
        <v>0.46666666666666667</v>
      </c>
      <c r="L43" s="15">
        <f>IF(A43/30&lt;賃金日額上下限!$B$19,賃金日額上下限!$B$19,IF(A43/30&lt;賃金日額上下限!$B$22,A43/30,賃金日額上下限!$B$22))</f>
        <v>14000</v>
      </c>
      <c r="M43" s="16">
        <f>IF(L43&lt;賃金日額上下限!$D$19,80%,IF(L43&gt;賃金日額上下限!$B$21,50%,((-0.3*L43-0.5*賃金日額上下限!$B$20+0.8*賃金日額上下限!$D$20)/(賃金日額上下限!$D$20-賃金日額上下限!$B$20))))</f>
        <v>0.5</v>
      </c>
      <c r="N43" s="17">
        <f t="shared" si="6"/>
        <v>7000</v>
      </c>
      <c r="O43" s="6">
        <f t="shared" si="7"/>
        <v>196000</v>
      </c>
      <c r="P43" s="10">
        <f t="shared" si="8"/>
        <v>0.46666666666666667</v>
      </c>
      <c r="Q43" s="15">
        <f>IF(A43/30&lt;賃金日額上下限!$B$26,賃金日額上下限!$B$26,IF(A43/30&lt;賃金日額上下限!$B$29,A43/30,賃金日額上下限!$B$29))</f>
        <v>14000</v>
      </c>
      <c r="R43" s="16">
        <f>IF(Q43&lt;賃金日額上下限!$D$26,80%,IF(Q43&gt;賃金日額上下限!$B$28,45%,((-0.35*Q43-0.45*賃金日額上下限!$B$27+0.8*賃金日額上下限!$D$27)/(賃金日額上下限!$D$27-賃金日額上下限!$B$27))))</f>
        <v>0.45</v>
      </c>
      <c r="S43" s="17">
        <f>IF(AND(賃金日額上下限!$B$27&lt;=Q43,Q43&lt;=賃金日額上下限!$D$27),IF(Q43*R43&lt;(賃金日額上下限!$D$27*0.4+基本手当!Q43*0.05),Q43*R43,(賃金日額上下限!$D$27*0.4+基本手当!Q43*0.05)),Q43*R43)</f>
        <v>6300</v>
      </c>
      <c r="T43" s="6">
        <f t="shared" si="9"/>
        <v>176400</v>
      </c>
      <c r="U43" s="10">
        <f t="shared" si="10"/>
        <v>0.42</v>
      </c>
    </row>
    <row r="44" spans="1:21" x14ac:dyDescent="0.4">
      <c r="A44" s="13">
        <v>430000</v>
      </c>
      <c r="B44" s="15">
        <f>IF(A44/30&lt;賃金日額上下限!$B$5,賃金日額上下限!$B$5,IF(A44/30&lt;賃金日額上下限!$B$8,A44/30,賃金日額上下限!$B$8))</f>
        <v>13520</v>
      </c>
      <c r="C44" s="16">
        <f>IF(B44&lt;賃金日額上下限!$D$5,80%,IF(B44&gt;賃金日額上下限!$B$7,50%,((-0.3*B44-0.5*賃金日額上下限!$B$6+0.8*賃金日額上下限!$D$6)/(賃金日額上下限!$D$6-賃金日額上下限!$B$6))))</f>
        <v>0.5</v>
      </c>
      <c r="D44" s="17">
        <f t="shared" si="0"/>
        <v>6760</v>
      </c>
      <c r="E44" s="6">
        <f t="shared" si="1"/>
        <v>189280</v>
      </c>
      <c r="F44" s="10">
        <f t="shared" si="2"/>
        <v>0.4401860465116279</v>
      </c>
      <c r="G44" s="15">
        <f>IF(A44/30&lt;賃金日額上下限!$B$12,賃金日額上下限!$B$12,IF(A44/30&lt;賃金日額上下限!$B$15,A44/30,賃金日額上下限!$B$15))</f>
        <v>14333.333333333334</v>
      </c>
      <c r="H44" s="16">
        <f>IF(G44&lt;賃金日額上下限!$D$12,80%,IF(G44&gt;賃金日額上下限!$B$14,50%,((-0.3*G44-0.5*賃金日額上下限!$B$13+0.8*賃金日額上下限!$D$13)/(賃金日額上下限!$D$13-賃金日額上下限!$B$13))))</f>
        <v>0.5</v>
      </c>
      <c r="I44" s="17">
        <f t="shared" si="3"/>
        <v>7166.666666666667</v>
      </c>
      <c r="J44" s="6">
        <f t="shared" si="4"/>
        <v>200666.66666666669</v>
      </c>
      <c r="K44" s="10">
        <f t="shared" si="5"/>
        <v>0.46666666666666673</v>
      </c>
      <c r="L44" s="15">
        <f>IF(A44/30&lt;賃金日額上下限!$B$19,賃金日額上下限!$B$19,IF(A44/30&lt;賃金日額上下限!$B$22,A44/30,賃金日額上下限!$B$22))</f>
        <v>14333.333333333334</v>
      </c>
      <c r="M44" s="16">
        <f>IF(L44&lt;賃金日額上下限!$D$19,80%,IF(L44&gt;賃金日額上下限!$B$21,50%,((-0.3*L44-0.5*賃金日額上下限!$B$20+0.8*賃金日額上下限!$D$20)/(賃金日額上下限!$D$20-賃金日額上下限!$B$20))))</f>
        <v>0.5</v>
      </c>
      <c r="N44" s="17">
        <f t="shared" si="6"/>
        <v>7166.666666666667</v>
      </c>
      <c r="O44" s="6">
        <f t="shared" si="7"/>
        <v>200666.66666666669</v>
      </c>
      <c r="P44" s="10">
        <f t="shared" si="8"/>
        <v>0.46666666666666673</v>
      </c>
      <c r="Q44" s="15">
        <f>IF(A44/30&lt;賃金日額上下限!$B$26,賃金日額上下限!$B$26,IF(A44/30&lt;賃金日額上下限!$B$29,A44/30,賃金日額上下限!$B$29))</f>
        <v>14333.333333333334</v>
      </c>
      <c r="R44" s="16">
        <f>IF(Q44&lt;賃金日額上下限!$D$26,80%,IF(Q44&gt;賃金日額上下限!$B$28,45%,((-0.35*Q44-0.45*賃金日額上下限!$B$27+0.8*賃金日額上下限!$D$27)/(賃金日額上下限!$D$27-賃金日額上下限!$B$27))))</f>
        <v>0.45</v>
      </c>
      <c r="S44" s="17">
        <f>IF(AND(賃金日額上下限!$B$27&lt;=Q44,Q44&lt;=賃金日額上下限!$D$27),IF(Q44*R44&lt;(賃金日額上下限!$D$27*0.4+基本手当!Q44*0.05),Q44*R44,(賃金日額上下限!$D$27*0.4+基本手当!Q44*0.05)),Q44*R44)</f>
        <v>6450</v>
      </c>
      <c r="T44" s="6">
        <f t="shared" si="9"/>
        <v>180600</v>
      </c>
      <c r="U44" s="10">
        <f t="shared" si="10"/>
        <v>0.42</v>
      </c>
    </row>
    <row r="45" spans="1:21" x14ac:dyDescent="0.4">
      <c r="A45" s="13">
        <v>440000</v>
      </c>
      <c r="B45" s="15">
        <f>IF(A45/30&lt;賃金日額上下限!$B$5,賃金日額上下限!$B$5,IF(A45/30&lt;賃金日額上下限!$B$8,A45/30,賃金日額上下限!$B$8))</f>
        <v>13520</v>
      </c>
      <c r="C45" s="16">
        <f>IF(B45&lt;賃金日額上下限!$D$5,80%,IF(B45&gt;賃金日額上下限!$B$7,50%,((-0.3*B45-0.5*賃金日額上下限!$B$6+0.8*賃金日額上下限!$D$6)/(賃金日額上下限!$D$6-賃金日額上下限!$B$6))))</f>
        <v>0.5</v>
      </c>
      <c r="D45" s="17">
        <f t="shared" si="0"/>
        <v>6760</v>
      </c>
      <c r="E45" s="6">
        <f t="shared" si="1"/>
        <v>189280</v>
      </c>
      <c r="F45" s="10">
        <f t="shared" si="2"/>
        <v>0.43018181818181817</v>
      </c>
      <c r="G45" s="15">
        <f>IF(A45/30&lt;賃金日額上下限!$B$12,賃金日額上下限!$B$12,IF(A45/30&lt;賃金日額上下限!$B$15,A45/30,賃金日額上下限!$B$15))</f>
        <v>14666.666666666666</v>
      </c>
      <c r="H45" s="16">
        <f>IF(G45&lt;賃金日額上下限!$D$12,80%,IF(G45&gt;賃金日額上下限!$B$14,50%,((-0.3*G45-0.5*賃金日額上下限!$B$13+0.8*賃金日額上下限!$D$13)/(賃金日額上下限!$D$13-賃金日額上下限!$B$13))))</f>
        <v>0.5</v>
      </c>
      <c r="I45" s="17">
        <f t="shared" si="3"/>
        <v>7333.333333333333</v>
      </c>
      <c r="J45" s="6">
        <f t="shared" si="4"/>
        <v>205333.33333333331</v>
      </c>
      <c r="K45" s="10">
        <f t="shared" si="5"/>
        <v>0.46666666666666662</v>
      </c>
      <c r="L45" s="15">
        <f>IF(A45/30&lt;賃金日額上下限!$B$19,賃金日額上下限!$B$19,IF(A45/30&lt;賃金日額上下限!$B$22,A45/30,賃金日額上下限!$B$22))</f>
        <v>14666.666666666666</v>
      </c>
      <c r="M45" s="16">
        <f>IF(L45&lt;賃金日額上下限!$D$19,80%,IF(L45&gt;賃金日額上下限!$B$21,50%,((-0.3*L45-0.5*賃金日額上下限!$B$20+0.8*賃金日額上下限!$D$20)/(賃金日額上下限!$D$20-賃金日額上下限!$B$20))))</f>
        <v>0.5</v>
      </c>
      <c r="N45" s="17">
        <f t="shared" si="6"/>
        <v>7333.333333333333</v>
      </c>
      <c r="O45" s="6">
        <f t="shared" si="7"/>
        <v>205333.33333333331</v>
      </c>
      <c r="P45" s="10">
        <f t="shared" si="8"/>
        <v>0.46666666666666662</v>
      </c>
      <c r="Q45" s="15">
        <f>IF(A45/30&lt;賃金日額上下限!$B$26,賃金日額上下限!$B$26,IF(A45/30&lt;賃金日額上下限!$B$29,A45/30,賃金日額上下限!$B$29))</f>
        <v>14666.666666666666</v>
      </c>
      <c r="R45" s="16">
        <f>IF(Q45&lt;賃金日額上下限!$D$26,80%,IF(Q45&gt;賃金日額上下限!$B$28,45%,((-0.35*Q45-0.45*賃金日額上下限!$B$27+0.8*賃金日額上下限!$D$27)/(賃金日額上下限!$D$27-賃金日額上下限!$B$27))))</f>
        <v>0.45</v>
      </c>
      <c r="S45" s="17">
        <f>IF(AND(賃金日額上下限!$B$27&lt;=Q45,Q45&lt;=賃金日額上下限!$D$27),IF(Q45*R45&lt;(賃金日額上下限!$D$27*0.4+基本手当!Q45*0.05),Q45*R45,(賃金日額上下限!$D$27*0.4+基本手当!Q45*0.05)),Q45*R45)</f>
        <v>6600</v>
      </c>
      <c r="T45" s="6">
        <f t="shared" si="9"/>
        <v>184800</v>
      </c>
      <c r="U45" s="10">
        <f t="shared" si="10"/>
        <v>0.42</v>
      </c>
    </row>
    <row r="46" spans="1:21" x14ac:dyDescent="0.4">
      <c r="A46" s="13">
        <v>450000</v>
      </c>
      <c r="B46" s="15">
        <f>IF(A46/30&lt;賃金日額上下限!$B$5,賃金日額上下限!$B$5,IF(A46/30&lt;賃金日額上下限!$B$8,A46/30,賃金日額上下限!$B$8))</f>
        <v>13520</v>
      </c>
      <c r="C46" s="16">
        <f>IF(B46&lt;賃金日額上下限!$D$5,80%,IF(B46&gt;賃金日額上下限!$B$7,50%,((-0.3*B46-0.5*賃金日額上下限!$B$6+0.8*賃金日額上下限!$D$6)/(賃金日額上下限!$D$6-賃金日額上下限!$B$6))))</f>
        <v>0.5</v>
      </c>
      <c r="D46" s="17">
        <f t="shared" si="0"/>
        <v>6760</v>
      </c>
      <c r="E46" s="6">
        <f t="shared" si="1"/>
        <v>189280</v>
      </c>
      <c r="F46" s="10">
        <f t="shared" si="2"/>
        <v>0.42062222222222223</v>
      </c>
      <c r="G46" s="15">
        <f>IF(A46/30&lt;賃金日額上下限!$B$12,賃金日額上下限!$B$12,IF(A46/30&lt;賃金日額上下限!$B$15,A46/30,賃金日額上下限!$B$15))</f>
        <v>15000</v>
      </c>
      <c r="H46" s="16">
        <f>IF(G46&lt;賃金日額上下限!$D$12,80%,IF(G46&gt;賃金日額上下限!$B$14,50%,((-0.3*G46-0.5*賃金日額上下限!$B$13+0.8*賃金日額上下限!$D$13)/(賃金日額上下限!$D$13-賃金日額上下限!$B$13))))</f>
        <v>0.5</v>
      </c>
      <c r="I46" s="17">
        <f t="shared" si="3"/>
        <v>7500</v>
      </c>
      <c r="J46" s="6">
        <f t="shared" si="4"/>
        <v>210000</v>
      </c>
      <c r="K46" s="10">
        <f t="shared" si="5"/>
        <v>0.46666666666666667</v>
      </c>
      <c r="L46" s="15">
        <f>IF(A46/30&lt;賃金日額上下限!$B$19,賃金日額上下限!$B$19,IF(A46/30&lt;賃金日額上下限!$B$22,A46/30,賃金日額上下限!$B$22))</f>
        <v>15000</v>
      </c>
      <c r="M46" s="16">
        <f>IF(L46&lt;賃金日額上下限!$D$19,80%,IF(L46&gt;賃金日額上下限!$B$21,50%,((-0.3*L46-0.5*賃金日額上下限!$B$20+0.8*賃金日額上下限!$D$20)/(賃金日額上下限!$D$20-賃金日額上下限!$B$20))))</f>
        <v>0.5</v>
      </c>
      <c r="N46" s="17">
        <f t="shared" si="6"/>
        <v>7500</v>
      </c>
      <c r="O46" s="6">
        <f t="shared" si="7"/>
        <v>210000</v>
      </c>
      <c r="P46" s="10">
        <f t="shared" si="8"/>
        <v>0.46666666666666667</v>
      </c>
      <c r="Q46" s="15">
        <f>IF(A46/30&lt;賃金日額上下限!$B$26,賃金日額上下限!$B$26,IF(A46/30&lt;賃金日額上下限!$B$29,A46/30,賃金日額上下限!$B$29))</f>
        <v>15000</v>
      </c>
      <c r="R46" s="16">
        <f>IF(Q46&lt;賃金日額上下限!$D$26,80%,IF(Q46&gt;賃金日額上下限!$B$28,45%,((-0.35*Q46-0.45*賃金日額上下限!$B$27+0.8*賃金日額上下限!$D$27)/(賃金日額上下限!$D$27-賃金日額上下限!$B$27))))</f>
        <v>0.45</v>
      </c>
      <c r="S46" s="17">
        <f>IF(AND(賃金日額上下限!$B$27&lt;=Q46,Q46&lt;=賃金日額上下限!$D$27),IF(Q46*R46&lt;(賃金日額上下限!$D$27*0.4+基本手当!Q46*0.05),Q46*R46,(賃金日額上下限!$D$27*0.4+基本手当!Q46*0.05)),Q46*R46)</f>
        <v>6750</v>
      </c>
      <c r="T46" s="6">
        <f t="shared" si="9"/>
        <v>189000</v>
      </c>
      <c r="U46" s="10">
        <f t="shared" si="10"/>
        <v>0.42</v>
      </c>
    </row>
    <row r="47" spans="1:21" x14ac:dyDescent="0.4">
      <c r="A47" s="13">
        <v>460000</v>
      </c>
      <c r="B47" s="15">
        <f>IF(A47/30&lt;賃金日額上下限!$B$5,賃金日額上下限!$B$5,IF(A47/30&lt;賃金日額上下限!$B$8,A47/30,賃金日額上下限!$B$8))</f>
        <v>13520</v>
      </c>
      <c r="C47" s="16">
        <f>IF(B47&lt;賃金日額上下限!$D$5,80%,IF(B47&gt;賃金日額上下限!$B$7,50%,((-0.3*B47-0.5*賃金日額上下限!$B$6+0.8*賃金日額上下限!$D$6)/(賃金日額上下限!$D$6-賃金日額上下限!$B$6))))</f>
        <v>0.5</v>
      </c>
      <c r="D47" s="17">
        <f t="shared" si="0"/>
        <v>6760</v>
      </c>
      <c r="E47" s="6">
        <f t="shared" si="1"/>
        <v>189280</v>
      </c>
      <c r="F47" s="10">
        <f t="shared" si="2"/>
        <v>0.41147826086956524</v>
      </c>
      <c r="G47" s="15">
        <f>IF(A47/30&lt;賃金日額上下限!$B$12,賃金日額上下限!$B$12,IF(A47/30&lt;賃金日額上下限!$B$15,A47/30,賃金日額上下限!$B$15))</f>
        <v>15020</v>
      </c>
      <c r="H47" s="16">
        <f>IF(G47&lt;賃金日額上下限!$D$12,80%,IF(G47&gt;賃金日額上下限!$B$14,50%,((-0.3*G47-0.5*賃金日額上下限!$B$13+0.8*賃金日額上下限!$D$13)/(賃金日額上下限!$D$13-賃金日額上下限!$B$13))))</f>
        <v>0.5</v>
      </c>
      <c r="I47" s="17">
        <f t="shared" si="3"/>
        <v>7510</v>
      </c>
      <c r="J47" s="6">
        <f t="shared" si="4"/>
        <v>210280</v>
      </c>
      <c r="K47" s="10">
        <f t="shared" si="5"/>
        <v>0.45713043478260867</v>
      </c>
      <c r="L47" s="15">
        <f>IF(A47/30&lt;賃金日額上下限!$B$19,賃金日額上下限!$B$19,IF(A47/30&lt;賃金日額上下限!$B$22,A47/30,賃金日額上下限!$B$22))</f>
        <v>15333.333333333334</v>
      </c>
      <c r="M47" s="16">
        <f>IF(L47&lt;賃金日額上下限!$D$19,80%,IF(L47&gt;賃金日額上下限!$B$21,50%,((-0.3*L47-0.5*賃金日額上下限!$B$20+0.8*賃金日額上下限!$D$20)/(賃金日額上下限!$D$20-賃金日額上下限!$B$20))))</f>
        <v>0.5</v>
      </c>
      <c r="N47" s="17">
        <f t="shared" si="6"/>
        <v>7666.666666666667</v>
      </c>
      <c r="O47" s="6">
        <f t="shared" si="7"/>
        <v>214666.66666666669</v>
      </c>
      <c r="P47" s="10">
        <f t="shared" si="8"/>
        <v>0.46666666666666673</v>
      </c>
      <c r="Q47" s="15">
        <f>IF(A47/30&lt;賃金日額上下限!$B$26,賃金日額上下限!$B$26,IF(A47/30&lt;賃金日額上下限!$B$29,A47/30,賃金日額上下限!$B$29))</f>
        <v>15333.333333333334</v>
      </c>
      <c r="R47" s="16">
        <f>IF(Q47&lt;賃金日額上下限!$D$26,80%,IF(Q47&gt;賃金日額上下限!$B$28,45%,((-0.35*Q47-0.45*賃金日額上下限!$B$27+0.8*賃金日額上下限!$D$27)/(賃金日額上下限!$D$27-賃金日額上下限!$B$27))))</f>
        <v>0.45</v>
      </c>
      <c r="S47" s="17">
        <f>IF(AND(賃金日額上下限!$B$27&lt;=Q47,Q47&lt;=賃金日額上下限!$D$27),IF(Q47*R47&lt;(賃金日額上下限!$D$27*0.4+基本手当!Q47*0.05),Q47*R47,(賃金日額上下限!$D$27*0.4+基本手当!Q47*0.05)),Q47*R47)</f>
        <v>6900</v>
      </c>
      <c r="T47" s="6">
        <f t="shared" si="9"/>
        <v>193200</v>
      </c>
      <c r="U47" s="10">
        <f t="shared" si="10"/>
        <v>0.42</v>
      </c>
    </row>
    <row r="48" spans="1:21" x14ac:dyDescent="0.4">
      <c r="A48" s="13">
        <v>470000</v>
      </c>
      <c r="B48" s="15">
        <f>IF(A48/30&lt;賃金日額上下限!$B$5,賃金日額上下限!$B$5,IF(A48/30&lt;賃金日額上下限!$B$8,A48/30,賃金日額上下限!$B$8))</f>
        <v>13520</v>
      </c>
      <c r="C48" s="16">
        <f>IF(B48&lt;賃金日額上下限!$D$5,80%,IF(B48&gt;賃金日額上下限!$B$7,50%,((-0.3*B48-0.5*賃金日額上下限!$B$6+0.8*賃金日額上下限!$D$6)/(賃金日額上下限!$D$6-賃金日額上下限!$B$6))))</f>
        <v>0.5</v>
      </c>
      <c r="D48" s="17">
        <f t="shared" si="0"/>
        <v>6760</v>
      </c>
      <c r="E48" s="6">
        <f t="shared" si="1"/>
        <v>189280</v>
      </c>
      <c r="F48" s="10">
        <f t="shared" si="2"/>
        <v>0.40272340425531916</v>
      </c>
      <c r="G48" s="15">
        <f>IF(A48/30&lt;賃金日額上下限!$B$12,賃金日額上下限!$B$12,IF(A48/30&lt;賃金日額上下限!$B$15,A48/30,賃金日額上下限!$B$15))</f>
        <v>15020</v>
      </c>
      <c r="H48" s="16">
        <f>IF(G48&lt;賃金日額上下限!$D$12,80%,IF(G48&gt;賃金日額上下限!$B$14,50%,((-0.3*G48-0.5*賃金日額上下限!$B$13+0.8*賃金日額上下限!$D$13)/(賃金日額上下限!$D$13-賃金日額上下限!$B$13))))</f>
        <v>0.5</v>
      </c>
      <c r="I48" s="17">
        <f t="shared" si="3"/>
        <v>7510</v>
      </c>
      <c r="J48" s="6">
        <f t="shared" si="4"/>
        <v>210280</v>
      </c>
      <c r="K48" s="10">
        <f t="shared" si="5"/>
        <v>0.44740425531914896</v>
      </c>
      <c r="L48" s="15">
        <f>IF(A48/30&lt;賃金日額上下限!$B$19,賃金日額上下限!$B$19,IF(A48/30&lt;賃金日額上下限!$B$22,A48/30,賃金日額上下限!$B$22))</f>
        <v>15666.666666666666</v>
      </c>
      <c r="M48" s="16">
        <f>IF(L48&lt;賃金日額上下限!$D$19,80%,IF(L48&gt;賃金日額上下限!$B$21,50%,((-0.3*L48-0.5*賃金日額上下限!$B$20+0.8*賃金日額上下限!$D$20)/(賃金日額上下限!$D$20-賃金日額上下限!$B$20))))</f>
        <v>0.5</v>
      </c>
      <c r="N48" s="17">
        <f t="shared" si="6"/>
        <v>7833.333333333333</v>
      </c>
      <c r="O48" s="6">
        <f t="shared" si="7"/>
        <v>219333.33333333331</v>
      </c>
      <c r="P48" s="10">
        <f t="shared" si="8"/>
        <v>0.46666666666666662</v>
      </c>
      <c r="Q48" s="15">
        <f>IF(A48/30&lt;賃金日額上下限!$B$26,賃金日額上下限!$B$26,IF(A48/30&lt;賃金日額上下限!$B$29,A48/30,賃金日額上下限!$B$29))</f>
        <v>15666.666666666666</v>
      </c>
      <c r="R48" s="16">
        <f>IF(Q48&lt;賃金日額上下限!$D$26,80%,IF(Q48&gt;賃金日額上下限!$B$28,45%,((-0.35*Q48-0.45*賃金日額上下限!$B$27+0.8*賃金日額上下限!$D$27)/(賃金日額上下限!$D$27-賃金日額上下限!$B$27))))</f>
        <v>0.45</v>
      </c>
      <c r="S48" s="17">
        <f>IF(AND(賃金日額上下限!$B$27&lt;=Q48,Q48&lt;=賃金日額上下限!$D$27),IF(Q48*R48&lt;(賃金日額上下限!$D$27*0.4+基本手当!Q48*0.05),Q48*R48,(賃金日額上下限!$D$27*0.4+基本手当!Q48*0.05)),Q48*R48)</f>
        <v>7050</v>
      </c>
      <c r="T48" s="6">
        <f t="shared" si="9"/>
        <v>197400</v>
      </c>
      <c r="U48" s="10">
        <f t="shared" si="10"/>
        <v>0.42</v>
      </c>
    </row>
    <row r="49" spans="1:21" x14ac:dyDescent="0.4">
      <c r="A49" s="13">
        <v>480000</v>
      </c>
      <c r="B49" s="15">
        <f>IF(A49/30&lt;賃金日額上下限!$B$5,賃金日額上下限!$B$5,IF(A49/30&lt;賃金日額上下限!$B$8,A49/30,賃金日額上下限!$B$8))</f>
        <v>13520</v>
      </c>
      <c r="C49" s="16">
        <f>IF(B49&lt;賃金日額上下限!$D$5,80%,IF(B49&gt;賃金日額上下限!$B$7,50%,((-0.3*B49-0.5*賃金日額上下限!$B$6+0.8*賃金日額上下限!$D$6)/(賃金日額上下限!$D$6-賃金日額上下限!$B$6))))</f>
        <v>0.5</v>
      </c>
      <c r="D49" s="17">
        <f t="shared" si="0"/>
        <v>6760</v>
      </c>
      <c r="E49" s="6">
        <f t="shared" si="1"/>
        <v>189280</v>
      </c>
      <c r="F49" s="10">
        <f t="shared" si="2"/>
        <v>0.39433333333333331</v>
      </c>
      <c r="G49" s="15">
        <f>IF(A49/30&lt;賃金日額上下限!$B$12,賃金日額上下限!$B$12,IF(A49/30&lt;賃金日額上下限!$B$15,A49/30,賃金日額上下限!$B$15))</f>
        <v>15020</v>
      </c>
      <c r="H49" s="16">
        <f>IF(G49&lt;賃金日額上下限!$D$12,80%,IF(G49&gt;賃金日額上下限!$B$14,50%,((-0.3*G49-0.5*賃金日額上下限!$B$13+0.8*賃金日額上下限!$D$13)/(賃金日額上下限!$D$13-賃金日額上下限!$B$13))))</f>
        <v>0.5</v>
      </c>
      <c r="I49" s="17">
        <f t="shared" si="3"/>
        <v>7510</v>
      </c>
      <c r="J49" s="6">
        <f t="shared" si="4"/>
        <v>210280</v>
      </c>
      <c r="K49" s="10">
        <f t="shared" si="5"/>
        <v>0.43808333333333332</v>
      </c>
      <c r="L49" s="15">
        <f>IF(A49/30&lt;賃金日額上下限!$B$19,賃金日額上下限!$B$19,IF(A49/30&lt;賃金日額上下限!$B$22,A49/30,賃金日額上下限!$B$22))</f>
        <v>16000</v>
      </c>
      <c r="M49" s="16">
        <f>IF(L49&lt;賃金日額上下限!$D$19,80%,IF(L49&gt;賃金日額上下限!$B$21,50%,((-0.3*L49-0.5*賃金日額上下限!$B$20+0.8*賃金日額上下限!$D$20)/(賃金日額上下限!$D$20-賃金日額上下限!$B$20))))</f>
        <v>0.5</v>
      </c>
      <c r="N49" s="17">
        <f t="shared" si="6"/>
        <v>8000</v>
      </c>
      <c r="O49" s="6">
        <f t="shared" si="7"/>
        <v>224000</v>
      </c>
      <c r="P49" s="10">
        <f>IF(O49/A49&gt;100%,100%,O49/A49)</f>
        <v>0.46666666666666667</v>
      </c>
      <c r="Q49" s="15">
        <f>IF(A49/30&lt;賃金日額上下限!$B$26,賃金日額上下限!$B$26,IF(A49/30&lt;賃金日額上下限!$B$29,A49/30,賃金日額上下限!$B$29))</f>
        <v>15770</v>
      </c>
      <c r="R49" s="16">
        <f>IF(Q49&lt;賃金日額上下限!$D$26,80%,IF(Q49&gt;賃金日額上下限!$B$28,45%,((-0.35*Q49-0.45*賃金日額上下限!$B$27+0.8*賃金日額上下限!$D$27)/(賃金日額上下限!$D$27-賃金日額上下限!$B$27))))</f>
        <v>0.45</v>
      </c>
      <c r="S49" s="17">
        <f>IF(AND(賃金日額上下限!$B$27&lt;=Q49,Q49&lt;=賃金日額上下限!$D$27),IF(Q49*R49&lt;(賃金日額上下限!$D$27*0.4+基本手当!Q49*0.05),Q49*R49,(賃金日額上下限!$D$27*0.4+基本手当!Q49*0.05)),Q49*R49)</f>
        <v>7096.5</v>
      </c>
      <c r="T49" s="6">
        <f t="shared" si="9"/>
        <v>198702</v>
      </c>
      <c r="U49" s="10">
        <f t="shared" si="10"/>
        <v>0.41396250000000001</v>
      </c>
    </row>
    <row r="50" spans="1:21" x14ac:dyDescent="0.4">
      <c r="A50" s="13">
        <v>490000</v>
      </c>
      <c r="B50" s="15">
        <f>IF(A50/30&lt;賃金日額上下限!$B$5,賃金日額上下限!$B$5,IF(A50/30&lt;賃金日額上下限!$B$8,A50/30,賃金日額上下限!$B$8))</f>
        <v>13520</v>
      </c>
      <c r="C50" s="16">
        <f>IF(B50&lt;賃金日額上下限!$D$5,80%,IF(B50&gt;賃金日額上下限!$B$7,50%,((-0.3*B50-0.5*賃金日額上下限!$B$6+0.8*賃金日額上下限!$D$6)/(賃金日額上下限!$D$6-賃金日額上下限!$B$6))))</f>
        <v>0.5</v>
      </c>
      <c r="D50" s="17">
        <f t="shared" si="0"/>
        <v>6760</v>
      </c>
      <c r="E50" s="6">
        <f t="shared" si="1"/>
        <v>189280</v>
      </c>
      <c r="F50" s="10">
        <f t="shared" si="2"/>
        <v>0.38628571428571429</v>
      </c>
      <c r="G50" s="15">
        <f>IF(A50/30&lt;賃金日額上下限!$B$12,賃金日額上下限!$B$12,IF(A50/30&lt;賃金日額上下限!$B$15,A50/30,賃金日額上下限!$B$15))</f>
        <v>15020</v>
      </c>
      <c r="H50" s="16">
        <f>IF(G50&lt;賃金日額上下限!$D$12,80%,IF(G50&gt;賃金日額上下限!$B$14,50%,((-0.3*G50-0.5*賃金日額上下限!$B$13+0.8*賃金日額上下限!$D$13)/(賃金日額上下限!$D$13-賃金日額上下限!$B$13))))</f>
        <v>0.5</v>
      </c>
      <c r="I50" s="17">
        <f t="shared" si="3"/>
        <v>7510</v>
      </c>
      <c r="J50" s="6">
        <f t="shared" si="4"/>
        <v>210280</v>
      </c>
      <c r="K50" s="10">
        <f t="shared" si="5"/>
        <v>0.42914285714285716</v>
      </c>
      <c r="L50" s="15">
        <f>IF(A50/30&lt;賃金日額上下限!$B$19,賃金日額上下限!$B$19,IF(A50/30&lt;賃金日額上下限!$B$22,A50/30,賃金日額上下限!$B$22))</f>
        <v>16333.333333333334</v>
      </c>
      <c r="M50" s="16">
        <f>IF(L50&lt;賃金日額上下限!$D$19,80%,IF(L50&gt;賃金日額上下限!$B$21,50%,((-0.3*L50-0.5*賃金日額上下限!$B$20+0.8*賃金日額上下限!$D$20)/(賃金日額上下限!$D$20-賃金日額上下限!$B$20))))</f>
        <v>0.5</v>
      </c>
      <c r="N50" s="17">
        <f t="shared" si="6"/>
        <v>8166.666666666667</v>
      </c>
      <c r="O50" s="6">
        <f t="shared" si="7"/>
        <v>228666.66666666669</v>
      </c>
      <c r="P50" s="10">
        <f t="shared" si="8"/>
        <v>0.46666666666666673</v>
      </c>
      <c r="Q50" s="15">
        <f>IF(A50/30&lt;賃金日額上下限!$B$26,賃金日額上下限!$B$26,IF(A50/30&lt;賃金日額上下限!$B$29,A50/30,賃金日額上下限!$B$29))</f>
        <v>15770</v>
      </c>
      <c r="R50" s="16">
        <f>IF(Q50&lt;賃金日額上下限!$D$26,80%,IF(Q50&gt;賃金日額上下限!$B$28,45%,((-0.35*Q50-0.45*賃金日額上下限!$B$27+0.8*賃金日額上下限!$D$27)/(賃金日額上下限!$D$27-賃金日額上下限!$B$27))))</f>
        <v>0.45</v>
      </c>
      <c r="S50" s="17">
        <f>IF(AND(賃金日額上下限!$B$27&lt;=Q50,Q50&lt;=賃金日額上下限!$D$27),IF(Q50*R50&lt;(賃金日額上下限!$D$27*0.4+基本手当!Q50*0.05),Q50*R50,(賃金日額上下限!$D$27*0.4+基本手当!Q50*0.05)),Q50*R50)</f>
        <v>7096.5</v>
      </c>
      <c r="T50" s="6">
        <f t="shared" si="9"/>
        <v>198702</v>
      </c>
      <c r="U50" s="10">
        <f t="shared" si="10"/>
        <v>0.40551428571428572</v>
      </c>
    </row>
    <row r="51" spans="1:21" x14ac:dyDescent="0.4">
      <c r="A51" s="13">
        <v>500000</v>
      </c>
      <c r="B51" s="15">
        <f>IF(A51/30&lt;賃金日額上下限!$B$5,賃金日額上下限!$B$5,IF(A51/30&lt;賃金日額上下限!$B$8,A51/30,賃金日額上下限!$B$8))</f>
        <v>13520</v>
      </c>
      <c r="C51" s="16">
        <f>IF(B51&lt;賃金日額上下限!$D$5,80%,IF(B51&gt;賃金日額上下限!$B$7,50%,((-0.3*B51-0.5*賃金日額上下限!$B$6+0.8*賃金日額上下限!$D$6)/(賃金日額上下限!$D$6-賃金日額上下限!$B$6))))</f>
        <v>0.5</v>
      </c>
      <c r="D51" s="17">
        <f t="shared" si="0"/>
        <v>6760</v>
      </c>
      <c r="E51" s="6">
        <f t="shared" si="1"/>
        <v>189280</v>
      </c>
      <c r="F51" s="10">
        <f t="shared" si="2"/>
        <v>0.37856000000000001</v>
      </c>
      <c r="G51" s="15">
        <f>IF(A51/30&lt;賃金日額上下限!$B$12,賃金日額上下限!$B$12,IF(A51/30&lt;賃金日額上下限!$B$15,A51/30,賃金日額上下限!$B$15))</f>
        <v>15020</v>
      </c>
      <c r="H51" s="16">
        <f>IF(G51&lt;賃金日額上下限!$D$12,80%,IF(G51&gt;賃金日額上下限!$B$14,50%,((-0.3*G51-0.5*賃金日額上下限!$B$13+0.8*賃金日額上下限!$D$13)/(賃金日額上下限!$D$13-賃金日額上下限!$B$13))))</f>
        <v>0.5</v>
      </c>
      <c r="I51" s="17">
        <f t="shared" si="3"/>
        <v>7510</v>
      </c>
      <c r="J51" s="6">
        <f t="shared" si="4"/>
        <v>210280</v>
      </c>
      <c r="K51" s="10">
        <f t="shared" si="5"/>
        <v>0.42055999999999999</v>
      </c>
      <c r="L51" s="15">
        <f>IF(A51/30&lt;賃金日額上下限!$B$19,賃金日額上下限!$B$19,IF(A51/30&lt;賃金日額上下限!$B$22,A51/30,賃金日額上下限!$B$22))</f>
        <v>16530</v>
      </c>
      <c r="M51" s="16">
        <f>IF(L51&lt;賃金日額上下限!$D$19,80%,IF(L51&gt;賃金日額上下限!$B$21,50%,((-0.3*L51-0.5*賃金日額上下限!$B$20+0.8*賃金日額上下限!$D$20)/(賃金日額上下限!$D$20-賃金日額上下限!$B$20))))</f>
        <v>0.5</v>
      </c>
      <c r="N51" s="17">
        <f t="shared" si="6"/>
        <v>8265</v>
      </c>
      <c r="O51" s="6">
        <f t="shared" si="7"/>
        <v>231420</v>
      </c>
      <c r="P51" s="10">
        <f t="shared" si="8"/>
        <v>0.46283999999999997</v>
      </c>
      <c r="Q51" s="15">
        <f>IF(A51/30&lt;賃金日額上下限!$B$26,賃金日額上下限!$B$26,IF(A51/30&lt;賃金日額上下限!$B$29,A51/30,賃金日額上下限!$B$29))</f>
        <v>15770</v>
      </c>
      <c r="R51" s="16">
        <f>IF(Q51&lt;賃金日額上下限!$D$26,80%,IF(Q51&gt;賃金日額上下限!$B$28,45%,((-0.35*Q51-0.45*賃金日額上下限!$B$27+0.8*賃金日額上下限!$D$27)/(賃金日額上下限!$D$27-賃金日額上下限!$B$27))))</f>
        <v>0.45</v>
      </c>
      <c r="S51" s="17">
        <f>IF(AND(賃金日額上下限!$B$27&lt;=Q51,Q51&lt;=賃金日額上下限!$D$27),IF(Q51*R51&lt;(賃金日額上下限!$D$27*0.4+基本手当!Q51*0.05),Q51*R51,(賃金日額上下限!$D$27*0.4+基本手当!Q51*0.05)),Q51*R51)</f>
        <v>7096.5</v>
      </c>
      <c r="T51" s="6">
        <f t="shared" si="9"/>
        <v>198702</v>
      </c>
      <c r="U51" s="10">
        <f t="shared" si="10"/>
        <v>0.39740399999999998</v>
      </c>
    </row>
    <row r="52" spans="1:21" ht="19.5" thickBot="1" x14ac:dyDescent="0.45">
      <c r="A52" s="14">
        <v>510000</v>
      </c>
      <c r="B52" s="18">
        <f>IF(A52/30&lt;賃金日額上下限!$B$5,賃金日額上下限!$B$5,IF(A52/30&lt;賃金日額上下限!$B$8,A52/30,賃金日額上下限!$B$8))</f>
        <v>13520</v>
      </c>
      <c r="C52" s="19">
        <f>IF(B52&lt;賃金日額上下限!$D$5,80%,IF(B52&gt;賃金日額上下限!$B$7,50%,((-0.3*B52-0.5*賃金日額上下限!$B$6+0.8*賃金日額上下限!$D$6)/(賃金日額上下限!$D$6-賃金日額上下限!$B$6))))</f>
        <v>0.5</v>
      </c>
      <c r="D52" s="20">
        <f t="shared" si="0"/>
        <v>6760</v>
      </c>
      <c r="E52" s="11">
        <f t="shared" si="1"/>
        <v>189280</v>
      </c>
      <c r="F52" s="12">
        <f t="shared" si="2"/>
        <v>0.37113725490196081</v>
      </c>
      <c r="G52" s="18">
        <f>IF(A52/30&lt;賃金日額上下限!$B$12,賃金日額上下限!$B$12,IF(A52/30&lt;賃金日額上下限!$B$15,A52/30,賃金日額上下限!$B$15))</f>
        <v>15020</v>
      </c>
      <c r="H52" s="19">
        <f>IF(G52&lt;賃金日額上下限!$D$12,80%,IF(G52&gt;賃金日額上下限!$B$14,50%,((-0.3*G52-0.5*賃金日額上下限!$B$13+0.8*賃金日額上下限!$D$13)/(賃金日額上下限!$D$13-賃金日額上下限!$B$13))))</f>
        <v>0.5</v>
      </c>
      <c r="I52" s="20">
        <f t="shared" si="3"/>
        <v>7510</v>
      </c>
      <c r="J52" s="11">
        <f t="shared" si="4"/>
        <v>210280</v>
      </c>
      <c r="K52" s="12">
        <f t="shared" si="5"/>
        <v>0.41231372549019607</v>
      </c>
      <c r="L52" s="18">
        <f>IF(A52/30&lt;賃金日額上下限!$B$19,賃金日額上下限!$B$19,IF(A52/30&lt;賃金日額上下限!$B$22,A52/30,賃金日額上下限!$B$22))</f>
        <v>16530</v>
      </c>
      <c r="M52" s="19">
        <f>IF(L52&lt;賃金日額上下限!$D$19,80%,IF(L52&gt;賃金日額上下限!$B$21,50%,((-0.3*L52-0.5*賃金日額上下限!$B$20+0.8*賃金日額上下限!$D$20)/(賃金日額上下限!$D$20-賃金日額上下限!$B$20))))</f>
        <v>0.5</v>
      </c>
      <c r="N52" s="20">
        <f t="shared" si="6"/>
        <v>8265</v>
      </c>
      <c r="O52" s="11">
        <f t="shared" si="7"/>
        <v>231420</v>
      </c>
      <c r="P52" s="12">
        <f t="shared" si="8"/>
        <v>0.45376470588235296</v>
      </c>
      <c r="Q52" s="18">
        <f>IF(A52/30&lt;賃金日額上下限!$B$26,賃金日額上下限!$B$26,IF(A52/30&lt;賃金日額上下限!$B$29,A52/30,賃金日額上下限!$B$29))</f>
        <v>15770</v>
      </c>
      <c r="R52" s="19">
        <f>IF(Q52&lt;賃金日額上下限!$D$26,80%,IF(Q52&gt;賃金日額上下限!$B$28,45%,((-0.35*Q52-0.45*賃金日額上下限!$B$27+0.8*賃金日額上下限!$D$27)/(賃金日額上下限!$D$27-賃金日額上下限!$B$27))))</f>
        <v>0.45</v>
      </c>
      <c r="S52" s="17">
        <f>IF(AND(賃金日額上下限!$B$27&lt;=Q52,Q52&lt;=賃金日額上下限!$D$27),IF(Q52*R52&lt;(賃金日額上下限!$D$27*0.4+基本手当!Q52*0.05),Q52*R52,(賃金日額上下限!$D$27*0.4+基本手当!Q52*0.05)),Q52*R52)</f>
        <v>7096.5</v>
      </c>
      <c r="T52" s="11">
        <f t="shared" si="9"/>
        <v>198702</v>
      </c>
      <c r="U52" s="12">
        <f t="shared" si="10"/>
        <v>0.38961176470588238</v>
      </c>
    </row>
  </sheetData>
  <sheetProtection algorithmName="SHA-512" hashValue="uyAQguShM+WFIkf/F+foZeov9QsBFDLlwjeW+6i8HLs8CRRp6YGSQienoo8dXUnInlVl4HPZlsI3UTa8Q9mfWQ==" saltValue="9Xvh4FC5tHKhOai5y1BD2w==" spinCount="100000" sheet="1" objects="1" scenarios="1"/>
  <mergeCells count="5">
    <mergeCell ref="B4:F4"/>
    <mergeCell ref="G4:K4"/>
    <mergeCell ref="L4:P4"/>
    <mergeCell ref="Q4:U4"/>
    <mergeCell ref="A1:U3"/>
  </mergeCells>
  <phoneticPr fontId="2"/>
  <conditionalFormatting sqref="F5:F52 K5:K52 P5:P52 U5:U5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EB88-4E29-4EE8-A0BB-FE977750A02C}">
  <dimension ref="B1:I30"/>
  <sheetViews>
    <sheetView topLeftCell="A8" workbookViewId="0">
      <selection activeCell="D19" sqref="D19"/>
    </sheetView>
  </sheetViews>
  <sheetFormatPr defaultRowHeight="18.75" x14ac:dyDescent="0.4"/>
  <cols>
    <col min="2" max="5" width="15.625" customWidth="1"/>
    <col min="6" max="6" width="18.125" customWidth="1"/>
  </cols>
  <sheetData>
    <row r="1" spans="2:6" ht="23.25" x14ac:dyDescent="0.4">
      <c r="B1" s="29" t="s">
        <v>27</v>
      </c>
    </row>
    <row r="2" spans="2:6" ht="19.5" thickBot="1" x14ac:dyDescent="0.45"/>
    <row r="3" spans="2:6" x14ac:dyDescent="0.4">
      <c r="B3" s="30" t="s">
        <v>5</v>
      </c>
      <c r="C3" s="31"/>
      <c r="D3" s="31"/>
      <c r="E3" s="31"/>
      <c r="F3" s="37"/>
    </row>
    <row r="4" spans="2:6" x14ac:dyDescent="0.4">
      <c r="B4" s="59" t="s">
        <v>11</v>
      </c>
      <c r="C4" s="60"/>
      <c r="D4" s="60"/>
      <c r="E4" s="60"/>
      <c r="F4" s="44" t="s">
        <v>4</v>
      </c>
    </row>
    <row r="5" spans="2:6" x14ac:dyDescent="0.4">
      <c r="B5" s="33">
        <v>2577</v>
      </c>
      <c r="C5" s="3" t="s">
        <v>6</v>
      </c>
      <c r="D5" s="34">
        <v>4970</v>
      </c>
      <c r="E5" s="3" t="s">
        <v>7</v>
      </c>
      <c r="F5" s="42">
        <v>0.8</v>
      </c>
    </row>
    <row r="6" spans="2:6" x14ac:dyDescent="0.4">
      <c r="B6" s="33">
        <v>4970</v>
      </c>
      <c r="C6" s="3" t="s">
        <v>6</v>
      </c>
      <c r="D6" s="34">
        <v>12240</v>
      </c>
      <c r="E6" s="3" t="s">
        <v>8</v>
      </c>
      <c r="F6" s="43" t="s">
        <v>14</v>
      </c>
    </row>
    <row r="7" spans="2:6" x14ac:dyDescent="0.4">
      <c r="B7" s="33">
        <v>12240</v>
      </c>
      <c r="C7" s="3" t="s">
        <v>9</v>
      </c>
      <c r="D7" s="34">
        <v>13520</v>
      </c>
      <c r="E7" s="3" t="s">
        <v>8</v>
      </c>
      <c r="F7" s="42">
        <v>0.5</v>
      </c>
    </row>
    <row r="8" spans="2:6" x14ac:dyDescent="0.4">
      <c r="B8" s="33">
        <v>13520</v>
      </c>
      <c r="C8" s="3" t="s">
        <v>9</v>
      </c>
      <c r="D8" s="38"/>
      <c r="E8" s="3"/>
      <c r="F8" s="41"/>
    </row>
    <row r="9" spans="2:6" ht="19.5" thickBot="1" x14ac:dyDescent="0.45">
      <c r="B9" s="39"/>
      <c r="C9" s="35"/>
      <c r="D9" s="35"/>
      <c r="E9" s="35"/>
      <c r="F9" s="40"/>
    </row>
    <row r="10" spans="2:6" x14ac:dyDescent="0.4">
      <c r="B10" s="30" t="s">
        <v>10</v>
      </c>
      <c r="C10" s="31"/>
      <c r="D10" s="31"/>
      <c r="E10" s="31"/>
      <c r="F10" s="32"/>
    </row>
    <row r="11" spans="2:6" x14ac:dyDescent="0.4">
      <c r="B11" s="61" t="s">
        <v>11</v>
      </c>
      <c r="C11" s="62"/>
      <c r="D11" s="62"/>
      <c r="E11" s="63"/>
      <c r="F11" s="44" t="s">
        <v>4</v>
      </c>
    </row>
    <row r="12" spans="2:6" x14ac:dyDescent="0.4">
      <c r="B12" s="33">
        <v>2577</v>
      </c>
      <c r="C12" s="3" t="s">
        <v>6</v>
      </c>
      <c r="D12" s="34">
        <v>4970</v>
      </c>
      <c r="E12" s="3" t="s">
        <v>7</v>
      </c>
      <c r="F12" s="42">
        <v>0.8</v>
      </c>
    </row>
    <row r="13" spans="2:6" x14ac:dyDescent="0.4">
      <c r="B13" s="33">
        <v>4970</v>
      </c>
      <c r="C13" s="3" t="s">
        <v>6</v>
      </c>
      <c r="D13" s="34">
        <v>12240</v>
      </c>
      <c r="E13" s="3" t="s">
        <v>8</v>
      </c>
      <c r="F13" s="43" t="s">
        <v>14</v>
      </c>
    </row>
    <row r="14" spans="2:6" x14ac:dyDescent="0.4">
      <c r="B14" s="33">
        <v>12240</v>
      </c>
      <c r="C14" s="3" t="s">
        <v>9</v>
      </c>
      <c r="D14" s="34">
        <v>15020</v>
      </c>
      <c r="E14" s="3" t="s">
        <v>8</v>
      </c>
      <c r="F14" s="42">
        <v>0.5</v>
      </c>
    </row>
    <row r="15" spans="2:6" x14ac:dyDescent="0.4">
      <c r="B15" s="33">
        <v>15020</v>
      </c>
      <c r="C15" s="3" t="s">
        <v>9</v>
      </c>
      <c r="D15" s="38"/>
      <c r="E15" s="3"/>
      <c r="F15" s="41"/>
    </row>
    <row r="16" spans="2:6" ht="19.5" thickBot="1" x14ac:dyDescent="0.45">
      <c r="B16" s="39"/>
      <c r="C16" s="35"/>
      <c r="D16" s="35"/>
      <c r="E16" s="35"/>
      <c r="F16" s="40"/>
    </row>
    <row r="17" spans="2:9" x14ac:dyDescent="0.4">
      <c r="B17" s="30" t="s">
        <v>12</v>
      </c>
      <c r="C17" s="31"/>
      <c r="D17" s="31"/>
      <c r="E17" s="31"/>
      <c r="F17" s="32"/>
    </row>
    <row r="18" spans="2:9" x14ac:dyDescent="0.4">
      <c r="B18" s="59" t="s">
        <v>11</v>
      </c>
      <c r="C18" s="60"/>
      <c r="D18" s="60"/>
      <c r="E18" s="60"/>
      <c r="F18" s="44" t="s">
        <v>4</v>
      </c>
    </row>
    <row r="19" spans="2:9" x14ac:dyDescent="0.4">
      <c r="B19" s="33">
        <v>2577</v>
      </c>
      <c r="C19" s="3" t="s">
        <v>6</v>
      </c>
      <c r="D19" s="34">
        <v>4970</v>
      </c>
      <c r="E19" s="3" t="s">
        <v>7</v>
      </c>
      <c r="F19" s="42">
        <v>0.8</v>
      </c>
    </row>
    <row r="20" spans="2:9" x14ac:dyDescent="0.4">
      <c r="B20" s="33">
        <v>4970</v>
      </c>
      <c r="C20" s="3" t="s">
        <v>6</v>
      </c>
      <c r="D20" s="34">
        <v>12240</v>
      </c>
      <c r="E20" s="3" t="s">
        <v>8</v>
      </c>
      <c r="F20" s="43" t="s">
        <v>14</v>
      </c>
    </row>
    <row r="21" spans="2:9" x14ac:dyDescent="0.4">
      <c r="B21" s="33">
        <v>12240</v>
      </c>
      <c r="C21" s="3" t="s">
        <v>9</v>
      </c>
      <c r="D21" s="34">
        <v>16530</v>
      </c>
      <c r="E21" s="3" t="s">
        <v>8</v>
      </c>
      <c r="F21" s="42">
        <v>0.5</v>
      </c>
    </row>
    <row r="22" spans="2:9" x14ac:dyDescent="0.4">
      <c r="B22" s="33">
        <v>16530</v>
      </c>
      <c r="C22" s="3" t="s">
        <v>9</v>
      </c>
      <c r="D22" s="38"/>
      <c r="E22" s="3"/>
      <c r="F22" s="41"/>
    </row>
    <row r="23" spans="2:9" ht="19.5" thickBot="1" x14ac:dyDescent="0.45">
      <c r="B23" s="39"/>
      <c r="C23" s="35"/>
      <c r="D23" s="35"/>
      <c r="E23" s="35"/>
      <c r="F23" s="40"/>
    </row>
    <row r="24" spans="2:9" x14ac:dyDescent="0.4">
      <c r="B24" s="30" t="s">
        <v>13</v>
      </c>
      <c r="C24" s="31"/>
      <c r="D24" s="31"/>
      <c r="E24" s="31"/>
      <c r="F24" s="32"/>
    </row>
    <row r="25" spans="2:9" x14ac:dyDescent="0.4">
      <c r="B25" s="59" t="s">
        <v>11</v>
      </c>
      <c r="C25" s="60"/>
      <c r="D25" s="60"/>
      <c r="E25" s="60"/>
      <c r="F25" s="44" t="s">
        <v>4</v>
      </c>
      <c r="I25" s="2"/>
    </row>
    <row r="26" spans="2:9" x14ac:dyDescent="0.4">
      <c r="B26" s="33">
        <v>2577</v>
      </c>
      <c r="C26" s="3" t="s">
        <v>6</v>
      </c>
      <c r="D26" s="34">
        <v>4970</v>
      </c>
      <c r="E26" s="3" t="s">
        <v>7</v>
      </c>
      <c r="F26" s="42">
        <v>0.8</v>
      </c>
    </row>
    <row r="27" spans="2:9" x14ac:dyDescent="0.4">
      <c r="B27" s="33">
        <v>4970</v>
      </c>
      <c r="C27" s="3" t="s">
        <v>6</v>
      </c>
      <c r="D27" s="34">
        <v>11000</v>
      </c>
      <c r="E27" s="3" t="s">
        <v>8</v>
      </c>
      <c r="F27" s="43" t="s">
        <v>20</v>
      </c>
    </row>
    <row r="28" spans="2:9" x14ac:dyDescent="0.4">
      <c r="B28" s="33">
        <v>11000</v>
      </c>
      <c r="C28" s="3" t="s">
        <v>9</v>
      </c>
      <c r="D28" s="34">
        <v>15770</v>
      </c>
      <c r="E28" s="3" t="s">
        <v>8</v>
      </c>
      <c r="F28" s="42">
        <v>0.45</v>
      </c>
    </row>
    <row r="29" spans="2:9" x14ac:dyDescent="0.4">
      <c r="B29" s="33">
        <v>15770</v>
      </c>
      <c r="C29" s="3" t="s">
        <v>9</v>
      </c>
      <c r="D29" s="38"/>
      <c r="E29" s="3"/>
      <c r="F29" s="45"/>
    </row>
    <row r="30" spans="2:9" ht="19.5" thickBot="1" x14ac:dyDescent="0.45">
      <c r="B30" s="46"/>
      <c r="C30" s="47"/>
      <c r="D30" s="48"/>
      <c r="E30" s="35"/>
      <c r="F30" s="36"/>
    </row>
  </sheetData>
  <sheetProtection algorithmName="SHA-512" hashValue="yCJ5gWl3+XE2CJCfvCdkjYB8YbR268Xj65Xy0BzJN0BGQi2xyd8LJtcaY6s0uCFbEOjDFbvZHufdlOSogrtVPQ==" saltValue="oEp51A5A1xJ4PlxNRCveVQ==" spinCount="100000" sheet="1" objects="1" scenarios="1"/>
  <mergeCells count="4">
    <mergeCell ref="B4:E4"/>
    <mergeCell ref="B11:E11"/>
    <mergeCell ref="B18:E18"/>
    <mergeCell ref="B25:E2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基本手当</vt:lpstr>
      <vt:lpstr>賃金日額上下限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2021-11-07T00:56:50Z</dcterms:created>
  <dcterms:modified xsi:type="dcterms:W3CDTF">2022-04-12T05:40:54Z</dcterms:modified>
</cp:coreProperties>
</file>